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Шпортун\Инвестстандарт\документация\"/>
    </mc:Choice>
  </mc:AlternateContent>
  <xr:revisionPtr revIDLastSave="0" documentId="13_ncr:1_{F29DF516-3057-4BFD-88E7-CB56A58EA45A}" xr6:coauthVersionLast="37" xr6:coauthVersionMax="37" xr10:uidLastSave="{00000000-0000-0000-0000-000000000000}"/>
  <bookViews>
    <workbookView xWindow="0" yWindow="0" windowWidth="17490" windowHeight="7755" tabRatio="500" firstSheet="4" activeTab="4" xr2:uid="{00000000-000D-0000-FFFF-FFFF00000000}"/>
  </bookViews>
  <sheets>
    <sheet name="Заявки с добавлением фин." sheetId="1" state="hidden" r:id="rId1"/>
    <sheet name="Итоги по победителям" sheetId="2" state="hidden" r:id="rId2"/>
    <sheet name="Распределение ср-в+проекты-поб" sheetId="3" state="hidden" r:id="rId3"/>
    <sheet name="Категории победителей" sheetId="4" state="hidden" r:id="rId4"/>
    <sheet name="Ефремов" sheetId="5" r:id="rId5"/>
  </sheets>
  <definedNames>
    <definedName name="_xlnm._FilterDatabase" localSheetId="4" hidden="1">Ефремов!$A$3:$Z$42</definedName>
    <definedName name="_xlnm._FilterDatabase" localSheetId="3" hidden="1">'Категории победителей'!$B$2:$E$2</definedName>
  </definedName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2" i="5" l="1"/>
  <c r="N42" i="5"/>
  <c r="I10" i="5"/>
  <c r="I16" i="4"/>
  <c r="J16" i="4" s="1"/>
  <c r="D16" i="4"/>
  <c r="L16" i="4" s="1"/>
  <c r="M16" i="4" s="1"/>
  <c r="M15" i="4"/>
  <c r="L15" i="4"/>
  <c r="J15" i="4"/>
  <c r="E15" i="4"/>
  <c r="L14" i="4"/>
  <c r="M14" i="4" s="1"/>
  <c r="J14" i="4"/>
  <c r="E14" i="4"/>
  <c r="L13" i="4"/>
  <c r="M13" i="4" s="1"/>
  <c r="J13" i="4"/>
  <c r="E13" i="4"/>
  <c r="L12" i="4"/>
  <c r="M12" i="4" s="1"/>
  <c r="J12" i="4"/>
  <c r="E12" i="4"/>
  <c r="L11" i="4"/>
  <c r="M11" i="4" s="1"/>
  <c r="J11" i="4"/>
  <c r="E11" i="4"/>
  <c r="L10" i="4"/>
  <c r="M10" i="4" s="1"/>
  <c r="J10" i="4"/>
  <c r="E10" i="4"/>
  <c r="L9" i="4"/>
  <c r="M9" i="4" s="1"/>
  <c r="J9" i="4"/>
  <c r="E9" i="4"/>
  <c r="L8" i="4"/>
  <c r="M8" i="4" s="1"/>
  <c r="J8" i="4"/>
  <c r="E8" i="4"/>
  <c r="L7" i="4"/>
  <c r="M7" i="4" s="1"/>
  <c r="J7" i="4"/>
  <c r="E7" i="4"/>
  <c r="L6" i="4"/>
  <c r="M6" i="4" s="1"/>
  <c r="J6" i="4"/>
  <c r="E6" i="4"/>
  <c r="L5" i="4"/>
  <c r="M5" i="4" s="1"/>
  <c r="J5" i="4"/>
  <c r="E5" i="4"/>
  <c r="L4" i="4"/>
  <c r="M4" i="4" s="1"/>
  <c r="J4" i="4"/>
  <c r="E4" i="4"/>
  <c r="L3" i="4"/>
  <c r="M3" i="4" s="1"/>
  <c r="J3" i="4"/>
  <c r="E3" i="4"/>
  <c r="E31" i="3"/>
  <c r="D31" i="3"/>
  <c r="C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H31" i="2"/>
  <c r="H29" i="2"/>
  <c r="G29" i="2"/>
  <c r="G31" i="2" s="1"/>
  <c r="F29" i="2"/>
  <c r="F31" i="2" s="1"/>
  <c r="E29" i="2"/>
  <c r="I29" i="2" s="1"/>
  <c r="D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E62" i="1"/>
  <c r="E63" i="1" s="1"/>
  <c r="E55" i="1"/>
  <c r="E56" i="1" s="1"/>
  <c r="D55" i="1"/>
  <c r="F53" i="1"/>
  <c r="D53" i="1"/>
  <c r="E49" i="1"/>
  <c r="F48" i="1"/>
  <c r="E48" i="1"/>
  <c r="D48" i="1"/>
  <c r="F46" i="1"/>
  <c r="D46" i="1"/>
  <c r="E41" i="1"/>
  <c r="E42" i="1" s="1"/>
  <c r="D41" i="1"/>
  <c r="F39" i="1"/>
  <c r="D39" i="1"/>
  <c r="E34" i="1"/>
  <c r="E35" i="1" s="1"/>
  <c r="D34" i="1"/>
  <c r="F32" i="1"/>
  <c r="D32" i="1"/>
  <c r="E27" i="1"/>
  <c r="E28" i="1" s="1"/>
  <c r="D27" i="1"/>
  <c r="F25" i="1"/>
  <c r="D25" i="1"/>
  <c r="E20" i="1"/>
  <c r="F20" i="1" s="1"/>
  <c r="D20" i="1"/>
  <c r="F18" i="1"/>
  <c r="D18" i="1"/>
  <c r="E13" i="1"/>
  <c r="E14" i="1" s="1"/>
  <c r="D13" i="1"/>
  <c r="F11" i="1"/>
  <c r="D11" i="1"/>
  <c r="E7" i="1"/>
  <c r="F6" i="1"/>
  <c r="D6" i="1"/>
  <c r="F4" i="1"/>
  <c r="D4" i="1"/>
  <c r="E16" i="4" l="1"/>
  <c r="E21" i="1"/>
  <c r="F34" i="1"/>
  <c r="F31" i="3"/>
  <c r="F13" i="1"/>
  <c r="F27" i="1"/>
  <c r="F41" i="1"/>
  <c r="F55" i="1"/>
  <c r="E31" i="2"/>
</calcChain>
</file>

<file path=xl/sharedStrings.xml><?xml version="1.0" encoding="utf-8"?>
<sst xmlns="http://schemas.openxmlformats.org/spreadsheetml/2006/main" count="479" uniqueCount="142">
  <si>
    <t>Арсеньевский район</t>
  </si>
  <si>
    <t>Название</t>
  </si>
  <si>
    <t>Общий бюджет проекта</t>
  </si>
  <si>
    <t>Доля софинансирования от населения</t>
  </si>
  <si>
    <t>% софинансирования населения</t>
  </si>
  <si>
    <t>Доля муниципального образования (было)</t>
  </si>
  <si>
    <t>% софинансирования МО</t>
  </si>
  <si>
    <t>Доля из бюджета Тульской области (было)</t>
  </si>
  <si>
    <t>Замена водонапорной башни по ул.Зерновая и  водопроводных сетей по улицам: Садовая, Колхозная, Зерновая в п. Арсеньево Тульской области</t>
  </si>
  <si>
    <t>Доля муниципального образования (стало)</t>
  </si>
  <si>
    <t>Доля из бюджета Тульской области (стало)</t>
  </si>
  <si>
    <t>Сумма, которую необходимо добавить МО для реализации данной заявки плюсом к изначальной доле софинансирования</t>
  </si>
  <si>
    <t>Воловский район</t>
  </si>
  <si>
    <t>Установка башни и ремонт водопровода с.Непрядва Воловского района</t>
  </si>
  <si>
    <t>Дубенский район</t>
  </si>
  <si>
    <t>Ремонт кровли здания МКОУ Новопавшинской ООШ, Тульская область, Дубенский район, с. Новое Павшино, ул. Садовая, д. 2</t>
  </si>
  <si>
    <t>город Ефремов</t>
  </si>
  <si>
    <t>Замена дверей и оконных блоков в здании МКОУ "СШ N10" по адресу: ул.Интернациональная 4а в г. Ефремов</t>
  </si>
  <si>
    <t>Заокский район</t>
  </si>
  <si>
    <t>Ремонт участка подъездной дороги к д. Романьково  (Тульская область, Заокский район) -1 этап</t>
  </si>
  <si>
    <t>Кимовский район</t>
  </si>
  <si>
    <t>Выполнение работ по устройству дорожного покрытия дороги  д. Прощеное Кимовского района (щебенение)</t>
  </si>
  <si>
    <t>Одоевский район</t>
  </si>
  <si>
    <t>«Ремонт дороги (отсыпка щебнем)  до д. Жестовое Одоевского района»</t>
  </si>
  <si>
    <t>Узловский район</t>
  </si>
  <si>
    <t>Выполнение работ по устройству ограждения Дубовского стадиона по адресу: Тульская обл., г.Узловая, пос. Дубовка, ул.Театральная, строение 1 б</t>
  </si>
  <si>
    <t>Ясногорский район</t>
  </si>
  <si>
    <t>Ремонт подъездной дороги общего пользования к п.Железнодорожный Ясногорского района</t>
  </si>
  <si>
    <t>№ п/п</t>
  </si>
  <si>
    <t>Наименование МО</t>
  </si>
  <si>
    <t>Кол-во проектов-победителей</t>
  </si>
  <si>
    <t>Общий бюджет проектов, руб.</t>
  </si>
  <si>
    <t>Доля софинансирования населения, руб.</t>
  </si>
  <si>
    <t>Доля софинансирования МО, руб.</t>
  </si>
  <si>
    <t>Объем софинансирования из бюджета Тульской области</t>
  </si>
  <si>
    <t>город Алексин</t>
  </si>
  <si>
    <t>Белевский район</t>
  </si>
  <si>
    <t>Богородицкий район</t>
  </si>
  <si>
    <t>Веневский район</t>
  </si>
  <si>
    <t>город Донской</t>
  </si>
  <si>
    <t>Каменский район</t>
  </si>
  <si>
    <t>Киреевский район</t>
  </si>
  <si>
    <t>Куркинский район</t>
  </si>
  <si>
    <t>поселок Новогуровский</t>
  </si>
  <si>
    <t xml:space="preserve">город Новомосковск </t>
  </si>
  <si>
    <t>Плавский район</t>
  </si>
  <si>
    <t>Славный</t>
  </si>
  <si>
    <t>Суворовский район</t>
  </si>
  <si>
    <t>Тепло-Огаревский район</t>
  </si>
  <si>
    <t>город Тула</t>
  </si>
  <si>
    <t>Чернский район</t>
  </si>
  <si>
    <t>Щекинский район</t>
  </si>
  <si>
    <t>Итого</t>
  </si>
  <si>
    <t>Приложение № 1</t>
  </si>
  <si>
    <t>Максимально возможный объем финансирования заявок в рамках проекта "Народный бюджет" по районам и городским округам Тульской области</t>
  </si>
  <si>
    <t>Объем финансирования проектов по районам и городским округам (руб.)</t>
  </si>
  <si>
    <t>Количество проектов, участвующих в конкурсном отборе</t>
  </si>
  <si>
    <t>Количество проектов-победителей</t>
  </si>
  <si>
    <t>% проектов-победителей</t>
  </si>
  <si>
    <t>Всего</t>
  </si>
  <si>
    <t>Категория</t>
  </si>
  <si>
    <t>% от общего числа победителей</t>
  </si>
  <si>
    <t>Муниципальные образовательные организации</t>
  </si>
  <si>
    <t>Автомобильные дороги</t>
  </si>
  <si>
    <t>Объекты  благоустройства и озеленения</t>
  </si>
  <si>
    <t>Подъезды в многоквартирных домах</t>
  </si>
  <si>
    <t>Крыши в многоквартирных домах</t>
  </si>
  <si>
    <t>Объекты жилищно-коммунальной инфраструктуры</t>
  </si>
  <si>
    <t>Детские площадки</t>
  </si>
  <si>
    <t>Придомовые территории</t>
  </si>
  <si>
    <t>Фасады в многоквартирных домах</t>
  </si>
  <si>
    <t>Инженерные коммуникации в многоквартирных домах</t>
  </si>
  <si>
    <t>Муниципальные учреждения культуры</t>
  </si>
  <si>
    <t>Объекты спортивной инфраструктуры</t>
  </si>
  <si>
    <t>Отмостки в многоквартирных домах</t>
  </si>
  <si>
    <t>ID</t>
  </si>
  <si>
    <t>Доля софинансирования населения</t>
  </si>
  <si>
    <t>Доля муниципального образования</t>
  </si>
  <si>
    <t>Доля из бюджета Тульской области</t>
  </si>
  <si>
    <t>Организационная форма инициативной группы</t>
  </si>
  <si>
    <t>Повторное участие инициативного проекта</t>
  </si>
  <si>
    <t>Количество прямых благополучателей от реализации проекта</t>
  </si>
  <si>
    <t>Количество собранных подписей, отраженных в протоколе</t>
  </si>
  <si>
    <t>Количество голосов ЕСИА (всего вместе с VK)</t>
  </si>
  <si>
    <t>Количество голосов через Vk</t>
  </si>
  <si>
    <t>Тип проекта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</si>
  <si>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</si>
  <si>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</si>
  <si>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</si>
  <si>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</si>
  <si>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</si>
  <si>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</si>
  <si>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</si>
  <si>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</si>
  <si>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Всего баллов</t>
  </si>
  <si>
    <t>Ремонт автомобильной дороги ул.Весенняя в г.Ефремов</t>
  </si>
  <si>
    <t>ТОС</t>
  </si>
  <si>
    <t>Да</t>
  </si>
  <si>
    <t>Городской</t>
  </si>
  <si>
    <t>Ремонт автомобильной дороги в д. Залесское Ефремовского района</t>
  </si>
  <si>
    <t>Инициативная группа, в состав которой входит староста сельского населенного пункта и представители актива жителей</t>
  </si>
  <si>
    <t>Сельский</t>
  </si>
  <si>
    <t>Ремонт автомобильной дороги по ул. Центральная в д. Б. Медведки Ефремовского района</t>
  </si>
  <si>
    <t>Благоустройство территории муниципального бюджетного учреждения дополнительного образования «Дворец детского (юношеского) творчества» по адресу: ул. Свердлова, д 45, г. Ефремов</t>
  </si>
  <si>
    <t>Другое</t>
  </si>
  <si>
    <t>Ремонт внутренних помещений здания Муниципального учреждения культуры "Ефремовский районный Дом культуры "Химик" по адресу: ул. Ломоносова, д. 48 в г. Ефремов</t>
  </si>
  <si>
    <t>Ремонт автомобильной дороги в д. Красногорское Ефремовского района</t>
  </si>
  <si>
    <t>-</t>
  </si>
  <si>
    <t>Ремонт автомобильной дороги ул. Красивомеченская-2 в г. Ефремов</t>
  </si>
  <si>
    <t>Ремонт здания отделения Силовые виды спорта и единоборства"Витязь" МКУ ДО "ДЮСШ № 3" по адресу г. Ефремов, ул. Молодежная, д. 1а</t>
  </si>
  <si>
    <t>Ремонт детских туалетов в здании МКОУ "СШ №9" по адресу: Тульская область, город Ефремов, улица Красноармейская, дом 68</t>
  </si>
  <si>
    <t>Благоустройство территории Структурного подразделения № 2 МКОУ "ЦО № 4", расположенного по адресу: г. Ефремов, ул. Ломоносова, д. 42а</t>
  </si>
  <si>
    <t>Ремонт подъездов с частичным ремонтом входных групп в многоквартирном жилом доме № 116 по ул. Ленинградская в г. Ефремов</t>
  </si>
  <si>
    <t>подъезды в многоквартирных домах</t>
  </si>
  <si>
    <t>Ремонт внутренних помещений в здании МКДОУ № 9 к/в по адресу: Тульская обл., г.Ефремов, ул. Карла Маркса, д.39-а</t>
  </si>
  <si>
    <t>Благоустройство территории МКУ ДО "ЕДХШ" по адресу г. Ефремов, ул. Садовая, д. 68а</t>
  </si>
  <si>
    <t>Замена оконных блоков в здании МКОУ "Голубоченская СШ № 20" по адресу: Тульская область, Ефремовский район, с. Овсянниково, ул. Колхозная, д. 35</t>
  </si>
  <si>
    <t xml:space="preserve">Замена ограждения территории МКДОУ "Шиловский детский сад" в с. Шилово, ул. Мира, д. 11 Ефремовского района Тульской области </t>
  </si>
  <si>
    <t>Замена окон в здании МКДОУ №13 по ул. Садовая д.10 в г.Ефремов</t>
  </si>
  <si>
    <t>Замена дверных блоков в здании структурного дошкольного подразделения  МКОУ «СШ № 10» по адресу:  г. Ефремов, ул. Менделеева д. 4</t>
  </si>
  <si>
    <t>Ремонт помещений городского филиала №1 МБУК "ЕЦБС" по адресу: г. Ефремов, ул. Дружбы, д. 33</t>
  </si>
  <si>
    <t>Установка детской площадки у дома № 15 по ул. Чернышевского в г. Ефремов</t>
  </si>
  <si>
    <t>Установка ограждения территории МКОУ "Павлохуторская СШ №12" в с. Павло-Хутор Ефремовского района Тульской области</t>
  </si>
  <si>
    <t>Замена оконных блоков в здании МКОУ "СОШ №7" по адресу: ул. Пионерская, д.4, в г. Ефремов</t>
  </si>
  <si>
    <t>Ремонт спортивного зала в здании МКОУ "Степнохуторская СШ №32", расположенном по адресу: п. Степной, ул. Школьная, д. 42 в Ефремовском районе</t>
  </si>
  <si>
    <t>Ремонт автомобильной дороги в д. Заречье (от дома № 7 до дома № 9) в Ефремовском районе</t>
  </si>
  <si>
    <t>Установка детской площадки у домов № 9,7,6 на улице Молодежной м-н "Южный" г. Ефремов</t>
  </si>
  <si>
    <t>Замена оконных блоков в здании МКДОУ № 9 к/в по адресу: Тульская обл., г. Ефремов, ул. Карла Маркса, д. 39-а</t>
  </si>
  <si>
    <t>Ремонт асфальтобетонного покрытия территории МКДОУ № 23 в д. Заречье Ефремовского района</t>
  </si>
  <si>
    <t>Ремонт автомобильной дороги в д. Прилепы (от д. 19 до д. 58) в Ефремовском районе</t>
  </si>
  <si>
    <t>Ремонт спальных  и туалетных комнат в здании МКДОУ №21 по адресу : Тульская обл., г. Ефремов, ул. Ленина, д. 27а, корпус 1.</t>
  </si>
  <si>
    <t>Ремонт отмостки и цоколя многоквартирного жилого дома № 19 по ул. Газовая в г. Ефремов</t>
  </si>
  <si>
    <t>Замена оконных блоков в здании МКОУ «СШ № 11» по адресу:  Ефремовский район, с.Лобаново</t>
  </si>
  <si>
    <t>Замена оконных блоков в здании МКОУ "Ключевская ОШ № 24" по адресу: Ефремовский район, п. Октябрьский</t>
  </si>
  <si>
    <t>Устройство ограждения по периметру спортивной площадки на территории МКОУ "СОШ № 7" по адресу: ул. Пионерская, д. 4 в г. Ефремов</t>
  </si>
  <si>
    <t>Благоустройство сквера Зои Космодемьянской, расположенного в районе дома № 36 по ул. Лермонтова в г. Ефремов Тульской области</t>
  </si>
  <si>
    <t>Места массового отдыха</t>
  </si>
  <si>
    <t>Ремонт асфальтобетонного покрытия территории МКДОУ № 10 по ул. Лермонтова, д. 3а в г. Ефремов</t>
  </si>
  <si>
    <t>Ремонт автомобильной дороги в д. Сретенка, д. Щербачевка Ефремовского района</t>
  </si>
  <si>
    <t>Устройство стоянок для автомобилей у домов № 5,6,7,8 и ремонт тротуара от д. № 5 до детского сада на ул. Молодежная в г. Ефремов</t>
  </si>
  <si>
    <t>Обустройство «Бук-кластера» на территории сквера «Книжный сад»  по ул. Лермонтова в г. Ефремов</t>
  </si>
  <si>
    <t>План создания объектов инфраструктуры в муниципальном образовании город Ефремов на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</si>
</sst>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₽&quot;"/>
  </numFmts>
  <fonts count="12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8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  <font>
      <b/>
      <sz val="18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DCE6F2"/>
      </patternFill>
    </fill>
    <fill>
      <patternFill patternType="solid">
        <fgColor rgb="FFCCE9AD"/>
        <bgColor rgb="FFB7DEE8"/>
      </patternFill>
    </fill>
    <fill>
      <patternFill patternType="solid">
        <fgColor rgb="FFE6E0EC"/>
        <bgColor rgb="FFDCE6F2"/>
      </patternFill>
    </fill>
    <fill>
      <patternFill patternType="solid">
        <fgColor rgb="FFDCE6F2"/>
        <bgColor rgb="FFE6E0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0" fillId="0" borderId="0" applyBorder="0" applyProtection="0"/>
  </cellStyleXfs>
  <cellXfs count="84">
    <xf numFmtId="0" fontId="0" fillId="0" borderId="0" xfId="0"/>
    <xf numFmtId="164" fontId="0" fillId="0" borderId="0" xfId="0" applyNumberFormat="1"/>
    <xf numFmtId="0" fontId="0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/>
    <xf numFmtId="49" fontId="0" fillId="3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2" fontId="3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9" fontId="7" fillId="6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4" fillId="5" borderId="6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9" fontId="3" fillId="0" borderId="1" xfId="1" applyFont="1" applyBorder="1" applyAlignment="1" applyProtection="1">
      <alignment horizontal="center" vertical="center" wrapText="1"/>
    </xf>
    <xf numFmtId="3" fontId="3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9" fontId="3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164" fontId="9" fillId="7" borderId="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8" borderId="1" xfId="0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E9AD"/>
      <rgbColor rgb="FFFFFF99"/>
      <rgbColor rgb="FF99CCFF"/>
      <rgbColor rgb="FFFF99CC"/>
      <rgbColor rgb="FFB3A2C7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65"/>
  <sheetViews>
    <sheetView topLeftCell="A10" zoomScaleNormal="100" workbookViewId="0">
      <selection activeCell="D6" sqref="D6"/>
    </sheetView>
  </sheetViews>
  <sheetFormatPr defaultColWidth="8.7109375" defaultRowHeight="15"/>
  <cols>
    <col min="1" max="1" width="50.42578125" customWidth="1"/>
    <col min="2" max="2" width="19.85546875" style="1" customWidth="1"/>
    <col min="3" max="3" width="19.7109375" style="1" customWidth="1"/>
    <col min="4" max="4" width="23" customWidth="1"/>
    <col min="5" max="5" width="24.5703125" style="1" customWidth="1"/>
    <col min="6" max="6" width="18.42578125" customWidth="1"/>
    <col min="7" max="7" width="28.5703125" style="1" customWidth="1"/>
  </cols>
  <sheetData>
    <row r="1" spans="1:18" ht="21">
      <c r="A1" s="67"/>
      <c r="B1" s="67"/>
      <c r="C1" s="67"/>
      <c r="D1" s="67"/>
      <c r="E1" s="67"/>
      <c r="F1" s="67"/>
    </row>
    <row r="2" spans="1:18" ht="21" customHeight="1">
      <c r="A2" s="68" t="s">
        <v>0</v>
      </c>
      <c r="B2" s="68"/>
      <c r="C2" s="68"/>
      <c r="D2" s="68"/>
      <c r="E2" s="68"/>
      <c r="F2" s="68"/>
      <c r="G2" s="68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2" customFormat="1" ht="45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5" t="s">
        <v>7</v>
      </c>
      <c r="H3" s="6"/>
    </row>
    <row r="4" spans="1:18" ht="60">
      <c r="A4" s="7" t="s">
        <v>8</v>
      </c>
      <c r="B4" s="8">
        <v>4001420.3</v>
      </c>
      <c r="C4" s="8">
        <v>200071.02</v>
      </c>
      <c r="D4" s="9">
        <f>AVERAGE(C4/B4)</f>
        <v>5.0000001249556315E-2</v>
      </c>
      <c r="E4" s="8">
        <v>600213.04</v>
      </c>
      <c r="F4" s="9">
        <f>AVERAGE(E4/B4)</f>
        <v>0.1499999987504437</v>
      </c>
      <c r="G4" s="8">
        <v>3201136.24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2" customFormat="1" ht="45">
      <c r="A5" s="3" t="s">
        <v>1</v>
      </c>
      <c r="B5" s="4" t="s">
        <v>2</v>
      </c>
      <c r="C5" s="4" t="s">
        <v>3</v>
      </c>
      <c r="D5" s="3" t="s">
        <v>4</v>
      </c>
      <c r="E5" s="4" t="s">
        <v>9</v>
      </c>
      <c r="F5" s="3" t="s">
        <v>6</v>
      </c>
      <c r="G5" s="5" t="s">
        <v>10</v>
      </c>
      <c r="H5" s="6"/>
    </row>
    <row r="6" spans="1:18" ht="60">
      <c r="A6" s="7" t="s">
        <v>8</v>
      </c>
      <c r="B6" s="8">
        <v>4001420.3</v>
      </c>
      <c r="C6" s="8">
        <v>200071.02</v>
      </c>
      <c r="D6" s="9">
        <f>AVERAGE(C6/B6)</f>
        <v>5.0000001249556315E-2</v>
      </c>
      <c r="E6" s="8">
        <v>3358457.1</v>
      </c>
      <c r="F6" s="9">
        <f>AVERAGE(E6/B6)</f>
        <v>0.83931625478083371</v>
      </c>
      <c r="G6" s="8">
        <v>442892.18</v>
      </c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32.25" customHeight="1">
      <c r="A7" s="63" t="s">
        <v>11</v>
      </c>
      <c r="B7" s="63"/>
      <c r="C7" s="63"/>
      <c r="D7" s="63"/>
      <c r="E7" s="10">
        <f>SUM(E6-E4)</f>
        <v>2758244.06</v>
      </c>
      <c r="F7" s="11"/>
      <c r="G7" s="1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32.25" customHeight="1">
      <c r="A8" s="65"/>
      <c r="B8" s="65"/>
      <c r="C8" s="65"/>
      <c r="D8" s="65"/>
      <c r="E8" s="65"/>
      <c r="F8" s="65"/>
      <c r="G8" s="65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1" customHeight="1">
      <c r="A9" s="68" t="s">
        <v>12</v>
      </c>
      <c r="B9" s="68"/>
      <c r="C9" s="68"/>
      <c r="D9" s="68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2" customFormat="1" ht="45">
      <c r="A10" s="3" t="s">
        <v>1</v>
      </c>
      <c r="B10" s="4" t="s">
        <v>2</v>
      </c>
      <c r="C10" s="4" t="s">
        <v>3</v>
      </c>
      <c r="D10" s="3" t="s">
        <v>4</v>
      </c>
      <c r="E10" s="4" t="s">
        <v>5</v>
      </c>
      <c r="F10" s="3" t="s">
        <v>6</v>
      </c>
      <c r="G10" s="5" t="s">
        <v>7</v>
      </c>
      <c r="H10" s="6"/>
    </row>
    <row r="11" spans="1:18" ht="30">
      <c r="A11" s="7" t="s">
        <v>13</v>
      </c>
      <c r="B11" s="8">
        <v>5193000</v>
      </c>
      <c r="C11" s="8">
        <v>311580</v>
      </c>
      <c r="D11" s="9">
        <f>AVERAGE(C11/B11)</f>
        <v>0.06</v>
      </c>
      <c r="E11" s="8">
        <v>519300</v>
      </c>
      <c r="F11" s="9">
        <f>AVERAGE(E11/B11)</f>
        <v>0.1</v>
      </c>
      <c r="G11" s="8">
        <v>4362120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2" customFormat="1" ht="45">
      <c r="A12" s="3" t="s">
        <v>1</v>
      </c>
      <c r="B12" s="4" t="s">
        <v>2</v>
      </c>
      <c r="C12" s="4" t="s">
        <v>3</v>
      </c>
      <c r="D12" s="3" t="s">
        <v>4</v>
      </c>
      <c r="E12" s="4" t="s">
        <v>9</v>
      </c>
      <c r="F12" s="3" t="s">
        <v>6</v>
      </c>
      <c r="G12" s="5" t="s">
        <v>10</v>
      </c>
      <c r="H12" s="6"/>
    </row>
    <row r="13" spans="1:18" ht="30">
      <c r="A13" s="7" t="s">
        <v>13</v>
      </c>
      <c r="B13" s="8">
        <v>5193000</v>
      </c>
      <c r="C13" s="8">
        <v>311580</v>
      </c>
      <c r="D13" s="9">
        <f>AVERAGE(C13/B13)</f>
        <v>0.06</v>
      </c>
      <c r="E13" s="8">
        <f>SUM(B13-C13-G13)</f>
        <v>2506420</v>
      </c>
      <c r="F13" s="9">
        <f>AVERAGE(E13/B13)</f>
        <v>0.48265357211631044</v>
      </c>
      <c r="G13" s="8">
        <v>2375000</v>
      </c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2.25" customHeight="1">
      <c r="A14" s="63" t="s">
        <v>11</v>
      </c>
      <c r="B14" s="63"/>
      <c r="C14" s="63"/>
      <c r="D14" s="63"/>
      <c r="E14" s="10">
        <f>SUM(E13-E11)</f>
        <v>1987120</v>
      </c>
      <c r="F14" s="11"/>
      <c r="G14" s="1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2.25" customHeight="1">
      <c r="A15" s="65"/>
      <c r="B15" s="65"/>
      <c r="C15" s="65"/>
      <c r="D15" s="65"/>
      <c r="E15" s="65"/>
      <c r="F15" s="65"/>
      <c r="G15" s="65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1">
      <c r="A16" s="62" t="s">
        <v>14</v>
      </c>
      <c r="B16" s="62"/>
      <c r="C16" s="62"/>
      <c r="D16" s="62"/>
      <c r="E16" s="62"/>
      <c r="F16" s="62"/>
      <c r="G16" s="6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2" customFormat="1" ht="45">
      <c r="A17" s="3" t="s">
        <v>1</v>
      </c>
      <c r="B17" s="4" t="s">
        <v>2</v>
      </c>
      <c r="C17" s="4" t="s">
        <v>3</v>
      </c>
      <c r="D17" s="3" t="s">
        <v>4</v>
      </c>
      <c r="E17" s="4" t="s">
        <v>5</v>
      </c>
      <c r="F17" s="3" t="s">
        <v>6</v>
      </c>
      <c r="G17" s="5" t="s">
        <v>7</v>
      </c>
      <c r="H17" s="6"/>
    </row>
    <row r="18" spans="1:18" ht="45">
      <c r="A18" s="7" t="s">
        <v>15</v>
      </c>
      <c r="B18" s="8">
        <v>2754701.62</v>
      </c>
      <c r="C18" s="8">
        <v>137735.07999999999</v>
      </c>
      <c r="D18" s="9">
        <f>AVERAGE(C18/B18)</f>
        <v>4.9999999636984267E-2</v>
      </c>
      <c r="E18" s="8">
        <v>275470.15999999997</v>
      </c>
      <c r="F18" s="9">
        <f>AVERAGE(E18/B18)</f>
        <v>9.9999999273968534E-2</v>
      </c>
      <c r="G18" s="8">
        <v>2341496.38</v>
      </c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2" customFormat="1" ht="45">
      <c r="A19" s="3" t="s">
        <v>1</v>
      </c>
      <c r="B19" s="4" t="s">
        <v>2</v>
      </c>
      <c r="C19" s="4" t="s">
        <v>3</v>
      </c>
      <c r="D19" s="3" t="s">
        <v>4</v>
      </c>
      <c r="E19" s="4" t="s">
        <v>9</v>
      </c>
      <c r="F19" s="3" t="s">
        <v>6</v>
      </c>
      <c r="G19" s="5" t="s">
        <v>10</v>
      </c>
      <c r="H19" s="6"/>
    </row>
    <row r="20" spans="1:18" ht="45">
      <c r="A20" s="7" t="s">
        <v>15</v>
      </c>
      <c r="B20" s="8">
        <v>2754701.62</v>
      </c>
      <c r="C20" s="8">
        <v>137735.07999999999</v>
      </c>
      <c r="D20" s="9">
        <f>AVERAGE(C20/B20)</f>
        <v>4.9999999636984267E-2</v>
      </c>
      <c r="E20" s="8">
        <f>SUM(B20-C20-G20)</f>
        <v>2550606.1500000004</v>
      </c>
      <c r="F20" s="9">
        <f>AVERAGE(E20/B20)</f>
        <v>0.92591013541423051</v>
      </c>
      <c r="G20" s="8">
        <v>66360.389999999694</v>
      </c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2.25" customHeight="1">
      <c r="A21" s="63" t="s">
        <v>11</v>
      </c>
      <c r="B21" s="63"/>
      <c r="C21" s="63"/>
      <c r="D21" s="63"/>
      <c r="E21" s="10">
        <f>SUM(E20-E18)</f>
        <v>2275135.9900000002</v>
      </c>
      <c r="F21" s="11"/>
      <c r="G21" s="1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2.25" customHeight="1">
      <c r="A22" s="65"/>
      <c r="B22" s="65"/>
      <c r="C22" s="65"/>
      <c r="D22" s="65"/>
      <c r="E22" s="65"/>
      <c r="F22" s="65"/>
      <c r="G22" s="65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1">
      <c r="A23" s="62" t="s">
        <v>16</v>
      </c>
      <c r="B23" s="62"/>
      <c r="C23" s="62"/>
      <c r="D23" s="62"/>
      <c r="E23" s="62"/>
      <c r="F23" s="62"/>
      <c r="G23" s="6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2" customFormat="1" ht="45">
      <c r="A24" s="3" t="s">
        <v>1</v>
      </c>
      <c r="B24" s="4" t="s">
        <v>2</v>
      </c>
      <c r="C24" s="4" t="s">
        <v>3</v>
      </c>
      <c r="D24" s="3" t="s">
        <v>4</v>
      </c>
      <c r="E24" s="4" t="s">
        <v>5</v>
      </c>
      <c r="F24" s="3" t="s">
        <v>6</v>
      </c>
      <c r="G24" s="5" t="s">
        <v>7</v>
      </c>
      <c r="H24" s="6"/>
    </row>
    <row r="25" spans="1:18" ht="45">
      <c r="A25" s="7" t="s">
        <v>17</v>
      </c>
      <c r="B25" s="8">
        <v>1300000</v>
      </c>
      <c r="C25" s="8">
        <v>97500</v>
      </c>
      <c r="D25" s="9">
        <f>AVERAGE(C25/B25)</f>
        <v>7.4999999999999997E-2</v>
      </c>
      <c r="E25" s="8">
        <v>195000</v>
      </c>
      <c r="F25" s="9">
        <f>AVERAGE(E25/B25)</f>
        <v>0.15</v>
      </c>
      <c r="G25" s="8">
        <v>1007500</v>
      </c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2" customFormat="1" ht="45">
      <c r="A26" s="3" t="s">
        <v>1</v>
      </c>
      <c r="B26" s="4" t="s">
        <v>2</v>
      </c>
      <c r="C26" s="4" t="s">
        <v>3</v>
      </c>
      <c r="D26" s="3" t="s">
        <v>4</v>
      </c>
      <c r="E26" s="4" t="s">
        <v>9</v>
      </c>
      <c r="F26" s="3" t="s">
        <v>6</v>
      </c>
      <c r="G26" s="5" t="s">
        <v>10</v>
      </c>
      <c r="H26" s="6"/>
    </row>
    <row r="27" spans="1:18" ht="45">
      <c r="A27" s="7" t="s">
        <v>17</v>
      </c>
      <c r="B27" s="8">
        <v>1300000</v>
      </c>
      <c r="C27" s="8">
        <v>97500</v>
      </c>
      <c r="D27" s="9">
        <f>AVERAGE(C27/B27)</f>
        <v>7.4999999999999997E-2</v>
      </c>
      <c r="E27" s="8">
        <f>SUM(B27-C27-G27)</f>
        <v>736774.23911780899</v>
      </c>
      <c r="F27" s="9">
        <f>AVERAGE(E27/B27)</f>
        <v>0.56674941470600693</v>
      </c>
      <c r="G27" s="8">
        <v>465725.76088219101</v>
      </c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32.25" customHeight="1">
      <c r="A28" s="63" t="s">
        <v>11</v>
      </c>
      <c r="B28" s="63"/>
      <c r="C28" s="63"/>
      <c r="D28" s="63"/>
      <c r="E28" s="10">
        <f>SUM(E27-E25)</f>
        <v>541774.23911780899</v>
      </c>
      <c r="F28" s="11"/>
      <c r="G28" s="1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32.25" customHeight="1">
      <c r="A29" s="65"/>
      <c r="B29" s="65"/>
      <c r="C29" s="65"/>
      <c r="D29" s="65"/>
      <c r="E29" s="65"/>
      <c r="F29" s="65"/>
      <c r="G29" s="65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1">
      <c r="A30" s="66" t="s">
        <v>18</v>
      </c>
      <c r="B30" s="66"/>
      <c r="C30" s="66"/>
      <c r="D30" s="66"/>
      <c r="E30" s="66"/>
      <c r="F30" s="66"/>
      <c r="G30" s="6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s="2" customFormat="1" ht="45">
      <c r="A31" s="3" t="s">
        <v>1</v>
      </c>
      <c r="B31" s="4" t="s">
        <v>2</v>
      </c>
      <c r="C31" s="4" t="s">
        <v>3</v>
      </c>
      <c r="D31" s="3" t="s">
        <v>4</v>
      </c>
      <c r="E31" s="4" t="s">
        <v>5</v>
      </c>
      <c r="F31" s="3" t="s">
        <v>6</v>
      </c>
      <c r="G31" s="5" t="s">
        <v>7</v>
      </c>
      <c r="H31" s="6"/>
    </row>
    <row r="32" spans="1:18" ht="30">
      <c r="A32" s="7" t="s">
        <v>19</v>
      </c>
      <c r="B32" s="8">
        <v>7971572.1600000001</v>
      </c>
      <c r="C32" s="8">
        <v>1992893.04</v>
      </c>
      <c r="D32" s="9">
        <f>AVERAGE(C32/B32)</f>
        <v>0.25</v>
      </c>
      <c r="E32" s="8">
        <v>1195735.82</v>
      </c>
      <c r="F32" s="9">
        <f>AVERAGE(E32/B32)</f>
        <v>0.14999999949821693</v>
      </c>
      <c r="G32" s="8">
        <v>4782943.3</v>
      </c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2" customFormat="1" ht="45">
      <c r="A33" s="3" t="s">
        <v>1</v>
      </c>
      <c r="B33" s="4" t="s">
        <v>2</v>
      </c>
      <c r="C33" s="4" t="s">
        <v>3</v>
      </c>
      <c r="D33" s="3" t="s">
        <v>4</v>
      </c>
      <c r="E33" s="4" t="s">
        <v>9</v>
      </c>
      <c r="F33" s="3" t="s">
        <v>6</v>
      </c>
      <c r="G33" s="5" t="s">
        <v>10</v>
      </c>
      <c r="H33" s="6"/>
    </row>
    <row r="34" spans="1:18" ht="30">
      <c r="A34" s="7" t="s">
        <v>19</v>
      </c>
      <c r="B34" s="8">
        <v>7971572.1600000001</v>
      </c>
      <c r="C34" s="8">
        <v>1992893.04</v>
      </c>
      <c r="D34" s="9">
        <f>AVERAGE(C34/B34)</f>
        <v>0.25</v>
      </c>
      <c r="E34" s="8">
        <f>SUM(B34-C34-G34)</f>
        <v>5973524.9699999997</v>
      </c>
      <c r="F34" s="9">
        <f>AVERAGE(E34/B34)</f>
        <v>0.7493534336895471</v>
      </c>
      <c r="G34" s="8">
        <v>5154.1500000003698</v>
      </c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32.25" customHeight="1">
      <c r="A35" s="63" t="s">
        <v>11</v>
      </c>
      <c r="B35" s="63"/>
      <c r="C35" s="63"/>
      <c r="D35" s="63"/>
      <c r="E35" s="10">
        <f>SUM(E34-E32)</f>
        <v>4777789.1499999994</v>
      </c>
      <c r="F35" s="11"/>
      <c r="G35" s="1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32.25" customHeight="1">
      <c r="A36" s="64"/>
      <c r="B36" s="64"/>
      <c r="C36" s="64"/>
      <c r="D36" s="64"/>
      <c r="E36" s="64"/>
      <c r="F36" s="64"/>
      <c r="G36" s="64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1">
      <c r="A37" s="62" t="s">
        <v>20</v>
      </c>
      <c r="B37" s="62"/>
      <c r="C37" s="62"/>
      <c r="D37" s="62"/>
      <c r="E37" s="62"/>
      <c r="F37" s="62"/>
      <c r="G37" s="6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s="2" customFormat="1" ht="45">
      <c r="A38" s="3" t="s">
        <v>1</v>
      </c>
      <c r="B38" s="4" t="s">
        <v>2</v>
      </c>
      <c r="C38" s="4" t="s">
        <v>3</v>
      </c>
      <c r="D38" s="3" t="s">
        <v>4</v>
      </c>
      <c r="E38" s="4" t="s">
        <v>5</v>
      </c>
      <c r="F38" s="3" t="s">
        <v>6</v>
      </c>
      <c r="G38" s="5" t="s">
        <v>7</v>
      </c>
      <c r="H38" s="6"/>
    </row>
    <row r="39" spans="1:18" ht="45">
      <c r="A39" s="7" t="s">
        <v>21</v>
      </c>
      <c r="B39" s="8">
        <v>5822880.0099999998</v>
      </c>
      <c r="C39" s="8">
        <v>291144</v>
      </c>
      <c r="D39" s="9">
        <f>AVERAGE(C39/B39)</f>
        <v>4.9999999914131843E-2</v>
      </c>
      <c r="E39" s="8">
        <v>582288</v>
      </c>
      <c r="F39" s="9">
        <f>AVERAGE(E39/B39)</f>
        <v>9.9999999828263686E-2</v>
      </c>
      <c r="G39" s="8">
        <v>4949448.01</v>
      </c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s="2" customFormat="1" ht="45">
      <c r="A40" s="3" t="s">
        <v>1</v>
      </c>
      <c r="B40" s="4" t="s">
        <v>2</v>
      </c>
      <c r="C40" s="4" t="s">
        <v>3</v>
      </c>
      <c r="D40" s="3" t="s">
        <v>4</v>
      </c>
      <c r="E40" s="4" t="s">
        <v>9</v>
      </c>
      <c r="F40" s="3" t="s">
        <v>6</v>
      </c>
      <c r="G40" s="5" t="s">
        <v>10</v>
      </c>
      <c r="H40" s="6"/>
    </row>
    <row r="41" spans="1:18" ht="45">
      <c r="A41" s="7" t="s">
        <v>21</v>
      </c>
      <c r="B41" s="8">
        <v>5822880.0099999998</v>
      </c>
      <c r="C41" s="8">
        <v>291144</v>
      </c>
      <c r="D41" s="9">
        <f>AVERAGE(C41/B41)</f>
        <v>4.9999999914131843E-2</v>
      </c>
      <c r="E41" s="8">
        <f>SUM(B41-C41-G41)</f>
        <v>4374387.2374879401</v>
      </c>
      <c r="F41" s="9">
        <f>AVERAGE(E41/B41)</f>
        <v>0.75124117790088896</v>
      </c>
      <c r="G41" s="8">
        <v>1157348.7725120599</v>
      </c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32.25" customHeight="1">
      <c r="A42" s="63" t="s">
        <v>11</v>
      </c>
      <c r="B42" s="63"/>
      <c r="C42" s="63"/>
      <c r="D42" s="63"/>
      <c r="E42" s="10">
        <f>SUM(E41-E39)</f>
        <v>3792099.2374879401</v>
      </c>
      <c r="F42" s="11"/>
      <c r="G42" s="1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32.25" customHeight="1">
      <c r="A43" s="64"/>
      <c r="B43" s="64"/>
      <c r="C43" s="64"/>
      <c r="D43" s="64"/>
      <c r="E43" s="64"/>
      <c r="F43" s="64"/>
      <c r="G43" s="64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1">
      <c r="A44" s="62" t="s">
        <v>22</v>
      </c>
      <c r="B44" s="62"/>
      <c r="C44" s="62"/>
      <c r="D44" s="62"/>
      <c r="E44" s="62"/>
      <c r="F44" s="62"/>
      <c r="G44" s="6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s="2" customFormat="1" ht="45">
      <c r="A45" s="3" t="s">
        <v>1</v>
      </c>
      <c r="B45" s="4" t="s">
        <v>2</v>
      </c>
      <c r="C45" s="4" t="s">
        <v>3</v>
      </c>
      <c r="D45" s="3" t="s">
        <v>4</v>
      </c>
      <c r="E45" s="4" t="s">
        <v>5</v>
      </c>
      <c r="F45" s="3" t="s">
        <v>6</v>
      </c>
      <c r="G45" s="5" t="s">
        <v>7</v>
      </c>
      <c r="H45" s="6"/>
    </row>
    <row r="46" spans="1:18" ht="30">
      <c r="A46" s="7" t="s">
        <v>23</v>
      </c>
      <c r="B46" s="8">
        <v>4000000</v>
      </c>
      <c r="C46" s="8">
        <v>200000</v>
      </c>
      <c r="D46" s="9">
        <f>AVERAGE(C46/B46)</f>
        <v>0.05</v>
      </c>
      <c r="E46" s="8">
        <v>400000</v>
      </c>
      <c r="F46" s="9">
        <f>AVERAGE(E46/B46)</f>
        <v>0.1</v>
      </c>
      <c r="G46" s="8">
        <v>3400000</v>
      </c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s="2" customFormat="1" ht="45">
      <c r="A47" s="3" t="s">
        <v>1</v>
      </c>
      <c r="B47" s="4" t="s">
        <v>2</v>
      </c>
      <c r="C47" s="4" t="s">
        <v>3</v>
      </c>
      <c r="D47" s="3" t="s">
        <v>4</v>
      </c>
      <c r="E47" s="4" t="s">
        <v>9</v>
      </c>
      <c r="F47" s="3" t="s">
        <v>6</v>
      </c>
      <c r="G47" s="5" t="s">
        <v>10</v>
      </c>
      <c r="H47" s="6"/>
    </row>
    <row r="48" spans="1:18" ht="30">
      <c r="A48" s="7" t="s">
        <v>23</v>
      </c>
      <c r="B48" s="8">
        <v>4000000</v>
      </c>
      <c r="C48" s="8">
        <v>200000</v>
      </c>
      <c r="D48" s="9">
        <f>AVERAGE(C48/B48)</f>
        <v>0.05</v>
      </c>
      <c r="E48" s="8">
        <f>SUM(B48-C48-G48)</f>
        <v>1445000</v>
      </c>
      <c r="F48" s="9">
        <f>AVERAGE(E48/B48)</f>
        <v>0.36125000000000002</v>
      </c>
      <c r="G48" s="8">
        <v>2355000</v>
      </c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32.25" customHeight="1">
      <c r="A49" s="63" t="s">
        <v>11</v>
      </c>
      <c r="B49" s="63"/>
      <c r="C49" s="63"/>
      <c r="D49" s="63"/>
      <c r="E49" s="10">
        <f>SUM(E48-E46)</f>
        <v>1045000</v>
      </c>
      <c r="F49" s="11"/>
      <c r="G49" s="1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32.25" customHeight="1">
      <c r="A50" s="64"/>
      <c r="B50" s="64"/>
      <c r="C50" s="64"/>
      <c r="D50" s="64"/>
      <c r="E50" s="64"/>
      <c r="F50" s="64"/>
      <c r="G50" s="64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21">
      <c r="A51" s="62" t="s">
        <v>24</v>
      </c>
      <c r="B51" s="62"/>
      <c r="C51" s="62"/>
      <c r="D51" s="62"/>
      <c r="E51" s="62"/>
      <c r="F51" s="62"/>
      <c r="G51" s="6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s="2" customFormat="1" ht="45">
      <c r="A52" s="3" t="s">
        <v>1</v>
      </c>
      <c r="B52" s="4" t="s">
        <v>2</v>
      </c>
      <c r="C52" s="4" t="s">
        <v>3</v>
      </c>
      <c r="D52" s="3" t="s">
        <v>4</v>
      </c>
      <c r="E52" s="4" t="s">
        <v>5</v>
      </c>
      <c r="F52" s="3" t="s">
        <v>6</v>
      </c>
      <c r="G52" s="5" t="s">
        <v>7</v>
      </c>
      <c r="H52" s="6"/>
    </row>
    <row r="53" spans="1:18" ht="60">
      <c r="A53" s="7" t="s">
        <v>25</v>
      </c>
      <c r="B53" s="8">
        <v>7871850</v>
      </c>
      <c r="C53" s="8">
        <v>787185</v>
      </c>
      <c r="D53" s="9">
        <f>AVERAGE(C53/B53)</f>
        <v>0.1</v>
      </c>
      <c r="E53" s="8">
        <v>2125399.5</v>
      </c>
      <c r="F53" s="9">
        <f>AVERAGE(E53/B53)</f>
        <v>0.27</v>
      </c>
      <c r="G53" s="8">
        <v>4959265.5</v>
      </c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s="2" customFormat="1" ht="45">
      <c r="A54" s="3" t="s">
        <v>1</v>
      </c>
      <c r="B54" s="4" t="s">
        <v>2</v>
      </c>
      <c r="C54" s="4" t="s">
        <v>3</v>
      </c>
      <c r="D54" s="3" t="s">
        <v>4</v>
      </c>
      <c r="E54" s="4" t="s">
        <v>9</v>
      </c>
      <c r="F54" s="3" t="s">
        <v>6</v>
      </c>
      <c r="G54" s="5" t="s">
        <v>10</v>
      </c>
      <c r="H54" s="6"/>
    </row>
    <row r="55" spans="1:18" ht="60">
      <c r="A55" s="7" t="s">
        <v>25</v>
      </c>
      <c r="B55" s="8">
        <v>7871850</v>
      </c>
      <c r="C55" s="8">
        <v>787185</v>
      </c>
      <c r="D55" s="9">
        <f>AVERAGE(C55/B55)</f>
        <v>0.1</v>
      </c>
      <c r="E55" s="8">
        <f>SUM(B55-C55-G55)</f>
        <v>6499891.3887699023</v>
      </c>
      <c r="F55" s="9">
        <f>AVERAGE(E55/B55)</f>
        <v>0.82571331882211962</v>
      </c>
      <c r="G55" s="8">
        <v>584773.61123009794</v>
      </c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32.25" customHeight="1">
      <c r="A56" s="63" t="s">
        <v>11</v>
      </c>
      <c r="B56" s="63"/>
      <c r="C56" s="63"/>
      <c r="D56" s="63"/>
      <c r="E56" s="10">
        <f>SUM(E55-E53)</f>
        <v>4374491.8887699023</v>
      </c>
      <c r="F56" s="11"/>
      <c r="G56" s="1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32.25" customHeight="1">
      <c r="A57" s="64"/>
      <c r="B57" s="64"/>
      <c r="C57" s="64"/>
      <c r="D57" s="64"/>
      <c r="E57" s="64"/>
      <c r="F57" s="64"/>
      <c r="G57" s="64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21">
      <c r="A58" s="62" t="s">
        <v>26</v>
      </c>
      <c r="B58" s="62"/>
      <c r="C58" s="62"/>
      <c r="D58" s="62"/>
      <c r="E58" s="62"/>
      <c r="F58" s="62"/>
      <c r="G58" s="6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s="2" customFormat="1" ht="45">
      <c r="A59" s="3" t="s">
        <v>1</v>
      </c>
      <c r="B59" s="4" t="s">
        <v>2</v>
      </c>
      <c r="C59" s="4" t="s">
        <v>3</v>
      </c>
      <c r="D59" s="3" t="s">
        <v>4</v>
      </c>
      <c r="E59" s="4" t="s">
        <v>5</v>
      </c>
      <c r="F59" s="3" t="s">
        <v>6</v>
      </c>
      <c r="G59" s="5" t="s">
        <v>7</v>
      </c>
      <c r="H59" s="6"/>
    </row>
    <row r="60" spans="1:18" ht="30">
      <c r="A60" s="7" t="s">
        <v>27</v>
      </c>
      <c r="B60" s="8">
        <v>3290500</v>
      </c>
      <c r="C60" s="8">
        <v>164525</v>
      </c>
      <c r="D60" s="9">
        <v>5</v>
      </c>
      <c r="E60" s="8">
        <v>329050</v>
      </c>
      <c r="F60" s="9">
        <v>10</v>
      </c>
      <c r="G60" s="8">
        <v>2796925</v>
      </c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s="2" customFormat="1" ht="45">
      <c r="A61" s="3" t="s">
        <v>1</v>
      </c>
      <c r="B61" s="4" t="s">
        <v>2</v>
      </c>
      <c r="C61" s="4" t="s">
        <v>3</v>
      </c>
      <c r="D61" s="3" t="s">
        <v>4</v>
      </c>
      <c r="E61" s="4" t="s">
        <v>9</v>
      </c>
      <c r="F61" s="3" t="s">
        <v>6</v>
      </c>
      <c r="G61" s="5" t="s">
        <v>10</v>
      </c>
      <c r="H61" s="6"/>
    </row>
    <row r="62" spans="1:18" ht="30">
      <c r="A62" s="7" t="s">
        <v>27</v>
      </c>
      <c r="B62" s="8">
        <v>3290500</v>
      </c>
      <c r="C62" s="8">
        <v>164525</v>
      </c>
      <c r="D62" s="9">
        <v>5</v>
      </c>
      <c r="E62" s="8">
        <f>SUM(B62-C62-G62)</f>
        <v>2911645.6008962211</v>
      </c>
      <c r="F62" s="9">
        <v>10</v>
      </c>
      <c r="G62" s="8">
        <v>214329.399103779</v>
      </c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32.25" customHeight="1">
      <c r="A63" s="63" t="s">
        <v>11</v>
      </c>
      <c r="B63" s="63"/>
      <c r="C63" s="63"/>
      <c r="D63" s="63"/>
      <c r="E63" s="10">
        <f>SUM(E62-E60)</f>
        <v>2582595.6008962211</v>
      </c>
      <c r="F63" s="11"/>
      <c r="G63" s="1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H64" s="2"/>
      <c r="I64" s="2"/>
      <c r="J64" s="2"/>
      <c r="K64" s="2"/>
      <c r="L64" s="2"/>
      <c r="M64" s="2"/>
    </row>
    <row r="65" spans="8:9">
      <c r="H65" s="2"/>
      <c r="I65" s="2"/>
    </row>
  </sheetData>
  <mergeCells count="27">
    <mergeCell ref="A1:F1"/>
    <mergeCell ref="A2:G2"/>
    <mergeCell ref="A7:D7"/>
    <mergeCell ref="A8:G8"/>
    <mergeCell ref="A9:G9"/>
    <mergeCell ref="A14:D14"/>
    <mergeCell ref="A15:G15"/>
    <mergeCell ref="A16:G16"/>
    <mergeCell ref="A21:D21"/>
    <mergeCell ref="A22:G22"/>
    <mergeCell ref="A23:G23"/>
    <mergeCell ref="A28:D28"/>
    <mergeCell ref="A29:G29"/>
    <mergeCell ref="A30:G30"/>
    <mergeCell ref="A35:D35"/>
    <mergeCell ref="A36:G36"/>
    <mergeCell ref="A37:G37"/>
    <mergeCell ref="A42:D42"/>
    <mergeCell ref="A43:G43"/>
    <mergeCell ref="A44:G44"/>
    <mergeCell ref="A58:G58"/>
    <mergeCell ref="A63:D63"/>
    <mergeCell ref="A49:D49"/>
    <mergeCell ref="A50:G50"/>
    <mergeCell ref="A51:G51"/>
    <mergeCell ref="A56:D56"/>
    <mergeCell ref="A57:G5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J31"/>
  <sheetViews>
    <sheetView topLeftCell="A13" zoomScaleNormal="100" workbookViewId="0">
      <selection activeCell="F31" sqref="F31"/>
    </sheetView>
  </sheetViews>
  <sheetFormatPr defaultColWidth="9.140625" defaultRowHeight="15.75"/>
  <cols>
    <col min="1" max="1" width="9.140625" style="13"/>
    <col min="2" max="2" width="7.42578125" style="14" customWidth="1"/>
    <col min="3" max="3" width="29.5703125" style="14" customWidth="1"/>
    <col min="4" max="4" width="16" style="14" customWidth="1"/>
    <col min="5" max="5" width="22.85546875" style="15" customWidth="1"/>
    <col min="6" max="6" width="27.140625" style="15" customWidth="1"/>
    <col min="7" max="7" width="29.42578125" style="15" customWidth="1"/>
    <col min="8" max="8" width="21.42578125" style="15" customWidth="1"/>
    <col min="9" max="9" width="16" style="13" customWidth="1"/>
    <col min="10" max="10" width="11" style="13" customWidth="1"/>
    <col min="11" max="11" width="11.5703125" style="13" customWidth="1"/>
    <col min="12" max="12" width="12.42578125" style="13" customWidth="1"/>
    <col min="13" max="13" width="9.140625" style="13"/>
    <col min="14" max="14" width="14.7109375" style="13" customWidth="1"/>
    <col min="15" max="16" width="10.5703125" style="13" customWidth="1"/>
    <col min="17" max="17" width="12.42578125" style="13" customWidth="1"/>
    <col min="18" max="1024" width="9.140625" style="13"/>
  </cols>
  <sheetData>
    <row r="1" spans="2:17">
      <c r="B1" s="69"/>
      <c r="C1" s="69"/>
      <c r="D1" s="69"/>
      <c r="E1" s="69"/>
      <c r="F1" s="69"/>
      <c r="G1" s="69"/>
      <c r="H1" s="69"/>
    </row>
    <row r="2" spans="2:17" ht="63">
      <c r="B2" s="16" t="s">
        <v>28</v>
      </c>
      <c r="C2" s="17" t="s">
        <v>29</v>
      </c>
      <c r="D2" s="18" t="s">
        <v>30</v>
      </c>
      <c r="E2" s="19" t="s">
        <v>31</v>
      </c>
      <c r="F2" s="19" t="s">
        <v>32</v>
      </c>
      <c r="G2" s="19" t="s">
        <v>33</v>
      </c>
      <c r="H2" s="19" t="s">
        <v>34</v>
      </c>
    </row>
    <row r="3" spans="2:17">
      <c r="B3" s="20">
        <v>1</v>
      </c>
      <c r="C3" s="20" t="s">
        <v>35</v>
      </c>
      <c r="D3" s="21">
        <v>8</v>
      </c>
      <c r="E3" s="22">
        <v>18516294.550000001</v>
      </c>
      <c r="F3" s="22">
        <v>1585811</v>
      </c>
      <c r="G3" s="22">
        <v>4077482.67</v>
      </c>
      <c r="H3" s="22">
        <v>12853000.880000001</v>
      </c>
      <c r="I3" s="23">
        <f t="shared" ref="I3:I29" si="0">SUM(E3-F3-G3-H3)</f>
        <v>0</v>
      </c>
      <c r="N3" s="24"/>
      <c r="O3" s="24"/>
      <c r="P3" s="24"/>
      <c r="Q3" s="24"/>
    </row>
    <row r="4" spans="2:17">
      <c r="B4" s="20">
        <v>2</v>
      </c>
      <c r="C4" s="20" t="s">
        <v>0</v>
      </c>
      <c r="D4" s="21">
        <v>3</v>
      </c>
      <c r="E4" s="22">
        <v>5802554.8399999999</v>
      </c>
      <c r="F4" s="22">
        <v>365140.5</v>
      </c>
      <c r="G4" s="22">
        <v>880306.52</v>
      </c>
      <c r="H4" s="22">
        <v>4557107.82</v>
      </c>
      <c r="I4" s="23">
        <f t="shared" si="0"/>
        <v>0</v>
      </c>
      <c r="N4" s="24"/>
      <c r="O4" s="24"/>
      <c r="P4" s="24"/>
      <c r="Q4" s="24"/>
    </row>
    <row r="5" spans="2:17">
      <c r="B5" s="20">
        <v>3</v>
      </c>
      <c r="C5" s="20" t="s">
        <v>36</v>
      </c>
      <c r="D5" s="21">
        <v>3</v>
      </c>
      <c r="E5" s="22">
        <v>5500000</v>
      </c>
      <c r="F5" s="22">
        <v>550000</v>
      </c>
      <c r="G5" s="22">
        <v>1325000</v>
      </c>
      <c r="H5" s="22">
        <v>3625000</v>
      </c>
      <c r="I5" s="23">
        <f t="shared" si="0"/>
        <v>0</v>
      </c>
      <c r="N5" s="24"/>
      <c r="O5" s="24"/>
      <c r="P5" s="24"/>
      <c r="Q5" s="24"/>
    </row>
    <row r="6" spans="2:17">
      <c r="B6" s="20">
        <v>4</v>
      </c>
      <c r="C6" s="20" t="s">
        <v>37</v>
      </c>
      <c r="D6" s="21">
        <v>6</v>
      </c>
      <c r="E6" s="22">
        <v>11613226.49</v>
      </c>
      <c r="F6" s="22">
        <v>1224483.97</v>
      </c>
      <c r="G6" s="22">
        <v>2116322.65</v>
      </c>
      <c r="H6" s="22">
        <v>8272419.8700000001</v>
      </c>
      <c r="I6" s="23">
        <f t="shared" si="0"/>
        <v>-9.3132257461547852E-10</v>
      </c>
      <c r="N6" s="24"/>
      <c r="O6" s="24"/>
      <c r="P6" s="24"/>
      <c r="Q6" s="24"/>
    </row>
    <row r="7" spans="2:17">
      <c r="B7" s="20">
        <v>5</v>
      </c>
      <c r="C7" s="20" t="s">
        <v>38</v>
      </c>
      <c r="D7" s="21">
        <v>2</v>
      </c>
      <c r="E7" s="22">
        <v>5688908.2599999998</v>
      </c>
      <c r="F7" s="22">
        <v>998715.91</v>
      </c>
      <c r="G7" s="22">
        <v>1137781.6499999999</v>
      </c>
      <c r="H7" s="22">
        <v>3552410.7</v>
      </c>
      <c r="I7" s="23">
        <f t="shared" si="0"/>
        <v>-4.6566128730773926E-10</v>
      </c>
      <c r="N7" s="24"/>
      <c r="O7" s="24"/>
      <c r="P7" s="24"/>
      <c r="Q7" s="24"/>
    </row>
    <row r="8" spans="2:17">
      <c r="B8" s="20">
        <v>6</v>
      </c>
      <c r="C8" s="20" t="s">
        <v>12</v>
      </c>
      <c r="D8" s="21">
        <v>1</v>
      </c>
      <c r="E8" s="22">
        <v>3500000</v>
      </c>
      <c r="F8" s="22">
        <v>350000</v>
      </c>
      <c r="G8" s="22">
        <v>525000</v>
      </c>
      <c r="H8" s="22">
        <v>2625000</v>
      </c>
      <c r="I8" s="23">
        <f t="shared" si="0"/>
        <v>0</v>
      </c>
      <c r="N8" s="24"/>
      <c r="O8" s="24"/>
      <c r="P8" s="24"/>
      <c r="Q8" s="24"/>
    </row>
    <row r="9" spans="2:17">
      <c r="B9" s="20">
        <v>7</v>
      </c>
      <c r="C9" s="20" t="s">
        <v>39</v>
      </c>
      <c r="D9" s="21">
        <v>5</v>
      </c>
      <c r="E9" s="22">
        <v>19823885.300000001</v>
      </c>
      <c r="F9" s="22">
        <v>1818958.51</v>
      </c>
      <c r="G9" s="22">
        <v>4048957.07</v>
      </c>
      <c r="H9" s="22">
        <v>13955969.720000001</v>
      </c>
      <c r="I9" s="23">
        <f t="shared" si="0"/>
        <v>-1.862645149230957E-9</v>
      </c>
      <c r="N9" s="24"/>
      <c r="O9" s="24"/>
      <c r="P9" s="24"/>
      <c r="Q9" s="24"/>
    </row>
    <row r="10" spans="2:17">
      <c r="B10" s="20">
        <v>8</v>
      </c>
      <c r="C10" s="20" t="s">
        <v>14</v>
      </c>
      <c r="D10" s="21">
        <v>1</v>
      </c>
      <c r="E10" s="22">
        <v>6325178.9900000002</v>
      </c>
      <c r="F10" s="22">
        <v>379510.74</v>
      </c>
      <c r="G10" s="22">
        <v>1012028.64</v>
      </c>
      <c r="H10" s="22">
        <v>4933639.6100000003</v>
      </c>
      <c r="I10" s="23">
        <f t="shared" si="0"/>
        <v>0</v>
      </c>
      <c r="N10" s="24"/>
      <c r="O10" s="24"/>
      <c r="P10" s="24"/>
      <c r="Q10" s="24"/>
    </row>
    <row r="11" spans="2:17">
      <c r="B11" s="20">
        <v>9</v>
      </c>
      <c r="C11" s="20" t="s">
        <v>16</v>
      </c>
      <c r="D11" s="21">
        <v>4</v>
      </c>
      <c r="E11" s="25">
        <v>13200000</v>
      </c>
      <c r="F11" s="25">
        <v>1324500</v>
      </c>
      <c r="G11" s="25">
        <v>2200000</v>
      </c>
      <c r="H11" s="25">
        <v>9675500</v>
      </c>
      <c r="I11" s="23">
        <f t="shared" si="0"/>
        <v>0</v>
      </c>
      <c r="N11" s="24"/>
      <c r="O11" s="24"/>
      <c r="P11" s="24"/>
      <c r="Q11" s="24"/>
    </row>
    <row r="12" spans="2:17">
      <c r="B12" s="20">
        <v>10</v>
      </c>
      <c r="C12" s="20" t="s">
        <v>18</v>
      </c>
      <c r="D12" s="21">
        <v>1</v>
      </c>
      <c r="E12" s="22">
        <v>11099657.439999999</v>
      </c>
      <c r="F12" s="22">
        <v>4439862.9800000004</v>
      </c>
      <c r="G12" s="22">
        <v>1664948.61</v>
      </c>
      <c r="H12" s="22">
        <v>4994845.8499999996</v>
      </c>
      <c r="I12" s="23">
        <f t="shared" si="0"/>
        <v>-9.3132257461547852E-10</v>
      </c>
      <c r="N12" s="24"/>
      <c r="O12" s="24"/>
      <c r="P12" s="24"/>
      <c r="Q12" s="24"/>
    </row>
    <row r="13" spans="2:17">
      <c r="B13" s="20">
        <v>11</v>
      </c>
      <c r="C13" s="20" t="s">
        <v>40</v>
      </c>
      <c r="D13" s="21">
        <v>3</v>
      </c>
      <c r="E13" s="22">
        <v>5022624.9400000004</v>
      </c>
      <c r="F13" s="22">
        <v>251131.25</v>
      </c>
      <c r="G13" s="22">
        <v>502262.49</v>
      </c>
      <c r="H13" s="22">
        <v>4269231.2</v>
      </c>
      <c r="I13" s="23">
        <f t="shared" si="0"/>
        <v>0</v>
      </c>
      <c r="N13" s="24"/>
      <c r="O13" s="24"/>
      <c r="P13" s="24"/>
      <c r="Q13" s="24"/>
    </row>
    <row r="14" spans="2:17">
      <c r="B14" s="20">
        <v>12</v>
      </c>
      <c r="C14" s="20" t="s">
        <v>20</v>
      </c>
      <c r="D14" s="21">
        <v>3</v>
      </c>
      <c r="E14" s="22">
        <v>6775431.7699999996</v>
      </c>
      <c r="F14" s="22">
        <v>467223.1</v>
      </c>
      <c r="G14" s="22">
        <v>677543.18</v>
      </c>
      <c r="H14" s="22">
        <v>5630665.4900000002</v>
      </c>
      <c r="I14" s="23">
        <f t="shared" si="0"/>
        <v>0</v>
      </c>
      <c r="N14" s="24"/>
      <c r="O14" s="24"/>
      <c r="P14" s="24"/>
      <c r="Q14" s="24"/>
    </row>
    <row r="15" spans="2:17">
      <c r="B15" s="20">
        <v>13</v>
      </c>
      <c r="C15" s="20" t="s">
        <v>41</v>
      </c>
      <c r="D15" s="21">
        <v>7</v>
      </c>
      <c r="E15" s="22">
        <v>17684131.82</v>
      </c>
      <c r="F15" s="22">
        <v>1494015.76</v>
      </c>
      <c r="G15" s="22">
        <v>2103493.5299999998</v>
      </c>
      <c r="H15" s="22">
        <v>14086622.529999999</v>
      </c>
      <c r="I15" s="23">
        <f t="shared" si="0"/>
        <v>1.862645149230957E-9</v>
      </c>
      <c r="N15" s="24"/>
      <c r="O15" s="24"/>
      <c r="P15" s="24"/>
      <c r="Q15" s="24"/>
    </row>
    <row r="16" spans="2:17">
      <c r="B16" s="20">
        <v>14</v>
      </c>
      <c r="C16" s="26" t="s">
        <v>42</v>
      </c>
      <c r="D16" s="27">
        <v>2</v>
      </c>
      <c r="E16" s="28">
        <v>876562.67</v>
      </c>
      <c r="F16" s="28">
        <v>57507.69</v>
      </c>
      <c r="G16" s="28">
        <v>131484.41</v>
      </c>
      <c r="H16" s="28">
        <v>687570.57</v>
      </c>
      <c r="I16" s="23">
        <f t="shared" si="0"/>
        <v>0</v>
      </c>
      <c r="N16" s="24"/>
      <c r="O16" s="24"/>
      <c r="P16" s="24"/>
      <c r="Q16" s="24"/>
    </row>
    <row r="17" spans="2:17">
      <c r="B17" s="20">
        <v>15</v>
      </c>
      <c r="C17" s="20" t="s">
        <v>43</v>
      </c>
      <c r="D17" s="21">
        <v>1</v>
      </c>
      <c r="E17" s="22">
        <v>6170832.7300000004</v>
      </c>
      <c r="F17" s="22">
        <v>617083.27</v>
      </c>
      <c r="G17" s="22">
        <v>925624.91</v>
      </c>
      <c r="H17" s="22">
        <v>4628124.55</v>
      </c>
      <c r="I17" s="23">
        <f t="shared" si="0"/>
        <v>9.3132257461547852E-10</v>
      </c>
      <c r="N17" s="24"/>
      <c r="O17" s="24"/>
      <c r="P17" s="24"/>
      <c r="Q17" s="24"/>
    </row>
    <row r="18" spans="2:17">
      <c r="B18" s="20">
        <v>16</v>
      </c>
      <c r="C18" s="20" t="s">
        <v>44</v>
      </c>
      <c r="D18" s="21">
        <v>9</v>
      </c>
      <c r="E18" s="22">
        <v>44251929.68</v>
      </c>
      <c r="F18" s="22">
        <v>9536954.4499999993</v>
      </c>
      <c r="G18" s="22">
        <v>5858288.9699999997</v>
      </c>
      <c r="H18" s="22">
        <v>28856686.260000002</v>
      </c>
      <c r="I18" s="23">
        <f t="shared" si="0"/>
        <v>3.7252902984619141E-9</v>
      </c>
      <c r="N18" s="24"/>
      <c r="O18" s="24"/>
      <c r="P18" s="24"/>
      <c r="Q18" s="24"/>
    </row>
    <row r="19" spans="2:17">
      <c r="B19" s="20">
        <v>17</v>
      </c>
      <c r="C19" s="20" t="s">
        <v>22</v>
      </c>
      <c r="D19" s="21">
        <v>3</v>
      </c>
      <c r="E19" s="22">
        <v>3200000</v>
      </c>
      <c r="F19" s="22">
        <v>235000</v>
      </c>
      <c r="G19" s="22">
        <v>320000</v>
      </c>
      <c r="H19" s="22">
        <v>2645000</v>
      </c>
      <c r="I19" s="23">
        <f t="shared" si="0"/>
        <v>0</v>
      </c>
      <c r="N19" s="24"/>
      <c r="O19" s="24"/>
      <c r="P19" s="24"/>
      <c r="Q19" s="24"/>
    </row>
    <row r="20" spans="2:17">
      <c r="B20" s="20">
        <v>18</v>
      </c>
      <c r="C20" s="20" t="s">
        <v>45</v>
      </c>
      <c r="D20" s="21">
        <v>2</v>
      </c>
      <c r="E20" s="22">
        <v>4213561.6100000003</v>
      </c>
      <c r="F20" s="22">
        <v>210678.08</v>
      </c>
      <c r="G20" s="22">
        <v>421356.17</v>
      </c>
      <c r="H20" s="22">
        <v>3581527.36</v>
      </c>
      <c r="I20" s="23">
        <f t="shared" si="0"/>
        <v>4.6566128730773926E-10</v>
      </c>
      <c r="N20" s="24"/>
      <c r="O20" s="24"/>
      <c r="P20" s="24"/>
      <c r="Q20" s="24"/>
    </row>
    <row r="21" spans="2:17">
      <c r="B21" s="20">
        <v>19</v>
      </c>
      <c r="C21" s="26" t="s">
        <v>46</v>
      </c>
      <c r="D21" s="27">
        <v>1</v>
      </c>
      <c r="E21" s="28">
        <v>9249965.5800000001</v>
      </c>
      <c r="F21" s="28">
        <v>2756489.74</v>
      </c>
      <c r="G21" s="28">
        <v>1498494.42</v>
      </c>
      <c r="H21" s="28">
        <v>4994981.42</v>
      </c>
      <c r="I21" s="23">
        <f t="shared" si="0"/>
        <v>0</v>
      </c>
      <c r="N21" s="24"/>
      <c r="O21" s="24"/>
      <c r="P21" s="24"/>
      <c r="Q21" s="24"/>
    </row>
    <row r="22" spans="2:17">
      <c r="B22" s="20">
        <v>20</v>
      </c>
      <c r="C22" s="20" t="s">
        <v>47</v>
      </c>
      <c r="D22" s="21">
        <v>4</v>
      </c>
      <c r="E22" s="22">
        <v>11808731.119999999</v>
      </c>
      <c r="F22" s="22">
        <v>590436.54</v>
      </c>
      <c r="G22" s="22">
        <v>1180873.1200000001</v>
      </c>
      <c r="H22" s="22">
        <v>10037421.460000001</v>
      </c>
      <c r="I22" s="23">
        <f t="shared" si="0"/>
        <v>-3.7252902984619141E-9</v>
      </c>
      <c r="N22" s="24"/>
      <c r="O22" s="24"/>
      <c r="P22" s="24"/>
      <c r="Q22" s="24"/>
    </row>
    <row r="23" spans="2:17">
      <c r="B23" s="20">
        <v>21</v>
      </c>
      <c r="C23" s="20" t="s">
        <v>48</v>
      </c>
      <c r="D23" s="21">
        <v>8</v>
      </c>
      <c r="E23" s="22">
        <v>6953190.0499999998</v>
      </c>
      <c r="F23" s="22">
        <v>697824.73</v>
      </c>
      <c r="G23" s="22">
        <v>926198.44</v>
      </c>
      <c r="H23" s="22">
        <v>5329166.88</v>
      </c>
      <c r="I23" s="23">
        <f t="shared" si="0"/>
        <v>9.3132257461547852E-10</v>
      </c>
      <c r="N23" s="24"/>
      <c r="O23" s="24"/>
      <c r="P23" s="24"/>
      <c r="Q23" s="24"/>
    </row>
    <row r="24" spans="2:17">
      <c r="B24" s="20">
        <v>22</v>
      </c>
      <c r="C24" s="20" t="s">
        <v>49</v>
      </c>
      <c r="D24" s="21">
        <v>28</v>
      </c>
      <c r="E24" s="22">
        <v>124494382</v>
      </c>
      <c r="F24" s="22">
        <v>7798852.0599999996</v>
      </c>
      <c r="G24" s="22">
        <v>18674157.800000001</v>
      </c>
      <c r="H24" s="22">
        <v>98021372.140000001</v>
      </c>
      <c r="I24" s="23">
        <f t="shared" si="0"/>
        <v>0</v>
      </c>
      <c r="N24" s="24"/>
      <c r="O24" s="24"/>
      <c r="P24" s="24"/>
      <c r="Q24" s="24"/>
    </row>
    <row r="25" spans="2:17">
      <c r="B25" s="20">
        <v>23</v>
      </c>
      <c r="C25" s="20" t="s">
        <v>24</v>
      </c>
      <c r="D25" s="21">
        <v>5</v>
      </c>
      <c r="E25" s="22">
        <v>28585807.699999999</v>
      </c>
      <c r="F25" s="22">
        <v>3200739.87</v>
      </c>
      <c r="G25" s="22">
        <v>7843201.6600000001</v>
      </c>
      <c r="H25" s="22">
        <v>17541866.170000002</v>
      </c>
      <c r="I25" s="23">
        <f t="shared" si="0"/>
        <v>-3.7252902984619141E-9</v>
      </c>
      <c r="N25" s="24"/>
      <c r="O25" s="24"/>
      <c r="P25" s="24"/>
      <c r="Q25" s="24"/>
    </row>
    <row r="26" spans="2:17">
      <c r="B26" s="20">
        <v>24</v>
      </c>
      <c r="C26" s="20" t="s">
        <v>50</v>
      </c>
      <c r="D26" s="21">
        <v>2</v>
      </c>
      <c r="E26" s="22">
        <v>4018353.45</v>
      </c>
      <c r="F26" s="22">
        <v>401835.35</v>
      </c>
      <c r="G26" s="22">
        <v>803670.69</v>
      </c>
      <c r="H26" s="22">
        <v>2812847.41</v>
      </c>
      <c r="I26" s="23">
        <f t="shared" si="0"/>
        <v>0</v>
      </c>
    </row>
    <row r="27" spans="2:17">
      <c r="B27" s="20">
        <v>25</v>
      </c>
      <c r="C27" s="20" t="s">
        <v>51</v>
      </c>
      <c r="D27" s="21">
        <v>9</v>
      </c>
      <c r="E27" s="22">
        <v>28234080.5</v>
      </c>
      <c r="F27" s="22">
        <v>1796701.82</v>
      </c>
      <c r="G27" s="22">
        <v>3600534.97</v>
      </c>
      <c r="H27" s="22">
        <v>22836843.710000001</v>
      </c>
      <c r="I27" s="23">
        <f t="shared" si="0"/>
        <v>0</v>
      </c>
    </row>
    <row r="28" spans="2:17">
      <c r="B28" s="20">
        <v>26</v>
      </c>
      <c r="C28" s="20" t="s">
        <v>26</v>
      </c>
      <c r="D28" s="21">
        <v>1</v>
      </c>
      <c r="E28" s="22">
        <v>11225120</v>
      </c>
      <c r="F28" s="22">
        <v>1122512</v>
      </c>
      <c r="G28" s="22">
        <v>5107429.5999999996</v>
      </c>
      <c r="H28" s="22">
        <v>4995178.4000000004</v>
      </c>
      <c r="I28" s="23">
        <f t="shared" si="0"/>
        <v>0</v>
      </c>
    </row>
    <row r="29" spans="2:17">
      <c r="B29" s="29"/>
      <c r="C29" s="30" t="s">
        <v>52</v>
      </c>
      <c r="D29" s="31">
        <f>SUM(D3:D28)</f>
        <v>122</v>
      </c>
      <c r="E29" s="32">
        <f>SUM(E3:E28)</f>
        <v>413834411.49000001</v>
      </c>
      <c r="F29" s="32">
        <f>SUM(F3:F28)</f>
        <v>44271969.319999993</v>
      </c>
      <c r="G29" s="32">
        <f>SUM(G3:G28)</f>
        <v>69562442.169999987</v>
      </c>
      <c r="H29" s="32">
        <f>SUM(H3:H28)</f>
        <v>300000000</v>
      </c>
      <c r="I29" s="23">
        <f t="shared" si="0"/>
        <v>0</v>
      </c>
      <c r="Q29" s="24"/>
    </row>
    <row r="30" spans="2:17">
      <c r="E30" s="15">
        <v>130722203.22</v>
      </c>
      <c r="F30" s="15">
        <v>11916643.01</v>
      </c>
      <c r="G30" s="15">
        <v>18851386.41</v>
      </c>
      <c r="H30" s="15">
        <v>99954173.799999997</v>
      </c>
    </row>
    <row r="31" spans="2:17">
      <c r="E31" s="15">
        <f>SUM(E29:E30)</f>
        <v>544556614.71000004</v>
      </c>
      <c r="F31" s="15">
        <f>SUM(F29:F30)</f>
        <v>56188612.329999991</v>
      </c>
      <c r="G31" s="15">
        <f>SUM(G29:G30)</f>
        <v>88413828.579999983</v>
      </c>
      <c r="H31" s="15">
        <f>SUM(H29:H30)</f>
        <v>399954173.80000001</v>
      </c>
    </row>
  </sheetData>
  <mergeCells count="1">
    <mergeCell ref="B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J31"/>
  <sheetViews>
    <sheetView topLeftCell="A10" zoomScaleNormal="100" workbookViewId="0">
      <selection activeCell="I17" sqref="I17"/>
    </sheetView>
  </sheetViews>
  <sheetFormatPr defaultColWidth="9.140625" defaultRowHeight="23.25"/>
  <cols>
    <col min="1" max="1" width="7.140625" style="33" customWidth="1"/>
    <col min="2" max="2" width="39.7109375" style="33" customWidth="1"/>
    <col min="3" max="3" width="39.42578125" style="34" customWidth="1"/>
    <col min="4" max="4" width="35.85546875" style="33" customWidth="1"/>
    <col min="5" max="5" width="35.85546875" style="35" customWidth="1"/>
    <col min="6" max="6" width="30.28515625" style="36" customWidth="1"/>
    <col min="7" max="1024" width="9.140625" style="33"/>
  </cols>
  <sheetData>
    <row r="1" spans="1:6">
      <c r="F1" s="33" t="s">
        <v>53</v>
      </c>
    </row>
    <row r="2" spans="1:6" ht="25.5" customHeight="1">
      <c r="A2" s="70" t="s">
        <v>54</v>
      </c>
      <c r="B2" s="70"/>
      <c r="C2" s="70"/>
      <c r="D2" s="70"/>
      <c r="E2" s="70"/>
      <c r="F2" s="70"/>
    </row>
    <row r="3" spans="1:6">
      <c r="A3" s="37"/>
      <c r="B3" s="37"/>
    </row>
    <row r="4" spans="1:6" ht="112.5">
      <c r="A4" s="38" t="s">
        <v>28</v>
      </c>
      <c r="B4" s="38" t="s">
        <v>29</v>
      </c>
      <c r="C4" s="39" t="s">
        <v>55</v>
      </c>
      <c r="D4" s="39" t="s">
        <v>56</v>
      </c>
      <c r="E4" s="39" t="s">
        <v>57</v>
      </c>
      <c r="F4" s="40" t="s">
        <v>58</v>
      </c>
    </row>
    <row r="5" spans="1:6">
      <c r="A5" s="41">
        <v>1</v>
      </c>
      <c r="B5" s="42" t="s">
        <v>40</v>
      </c>
      <c r="C5" s="43">
        <v>4269231.2</v>
      </c>
      <c r="D5" s="44">
        <v>3</v>
      </c>
      <c r="E5" s="45">
        <v>3</v>
      </c>
      <c r="F5" s="46">
        <f t="shared" ref="F5:F31" si="0">SUM(E5/D5)</f>
        <v>1</v>
      </c>
    </row>
    <row r="6" spans="1:6">
      <c r="A6" s="41">
        <v>2</v>
      </c>
      <c r="B6" s="42" t="s">
        <v>42</v>
      </c>
      <c r="C6" s="43">
        <v>687570.57</v>
      </c>
      <c r="D6" s="47">
        <v>2</v>
      </c>
      <c r="E6" s="45">
        <v>2</v>
      </c>
      <c r="F6" s="46">
        <f t="shared" si="0"/>
        <v>1</v>
      </c>
    </row>
    <row r="7" spans="1:6">
      <c r="A7" s="41">
        <v>3</v>
      </c>
      <c r="B7" s="42" t="s">
        <v>43</v>
      </c>
      <c r="C7" s="43">
        <v>4628124.55</v>
      </c>
      <c r="D7" s="44">
        <v>1</v>
      </c>
      <c r="E7" s="45">
        <v>1</v>
      </c>
      <c r="F7" s="46">
        <f t="shared" si="0"/>
        <v>1</v>
      </c>
    </row>
    <row r="8" spans="1:6">
      <c r="A8" s="41">
        <v>4</v>
      </c>
      <c r="B8" s="42" t="s">
        <v>46</v>
      </c>
      <c r="C8" s="43">
        <v>4994981.42</v>
      </c>
      <c r="D8" s="47">
        <v>1</v>
      </c>
      <c r="E8" s="45">
        <v>1</v>
      </c>
      <c r="F8" s="46">
        <f t="shared" si="0"/>
        <v>1</v>
      </c>
    </row>
    <row r="9" spans="1:6">
      <c r="A9" s="41">
        <v>5</v>
      </c>
      <c r="B9" s="42" t="s">
        <v>48</v>
      </c>
      <c r="C9" s="43">
        <v>5329166.88</v>
      </c>
      <c r="D9" s="44">
        <v>10</v>
      </c>
      <c r="E9" s="45">
        <v>8</v>
      </c>
      <c r="F9" s="46">
        <f t="shared" si="0"/>
        <v>0.8</v>
      </c>
    </row>
    <row r="10" spans="1:6">
      <c r="A10" s="41">
        <v>6</v>
      </c>
      <c r="B10" s="42" t="s">
        <v>0</v>
      </c>
      <c r="C10" s="43">
        <v>4557107.82</v>
      </c>
      <c r="D10" s="44">
        <v>6</v>
      </c>
      <c r="E10" s="48">
        <v>3</v>
      </c>
      <c r="F10" s="46">
        <f t="shared" si="0"/>
        <v>0.5</v>
      </c>
    </row>
    <row r="11" spans="1:6">
      <c r="A11" s="41">
        <v>7</v>
      </c>
      <c r="B11" s="42" t="s">
        <v>47</v>
      </c>
      <c r="C11" s="43">
        <v>10037421.460000001</v>
      </c>
      <c r="D11" s="44">
        <v>12</v>
      </c>
      <c r="E11" s="45">
        <v>4</v>
      </c>
      <c r="F11" s="46">
        <f t="shared" si="0"/>
        <v>0.33333333333333331</v>
      </c>
    </row>
    <row r="12" spans="1:6">
      <c r="A12" s="41">
        <v>8</v>
      </c>
      <c r="B12" s="42" t="s">
        <v>37</v>
      </c>
      <c r="C12" s="43">
        <v>8272419.8700000001</v>
      </c>
      <c r="D12" s="44">
        <v>20</v>
      </c>
      <c r="E12" s="45">
        <v>6</v>
      </c>
      <c r="F12" s="46">
        <f t="shared" si="0"/>
        <v>0.3</v>
      </c>
    </row>
    <row r="13" spans="1:6">
      <c r="A13" s="41">
        <v>9</v>
      </c>
      <c r="B13" s="42" t="s">
        <v>36</v>
      </c>
      <c r="C13" s="43">
        <v>3625000</v>
      </c>
      <c r="D13" s="44">
        <v>11</v>
      </c>
      <c r="E13" s="48">
        <v>3</v>
      </c>
      <c r="F13" s="46">
        <f t="shared" si="0"/>
        <v>0.27272727272727271</v>
      </c>
    </row>
    <row r="14" spans="1:6">
      <c r="A14" s="41">
        <v>10</v>
      </c>
      <c r="B14" s="42" t="s">
        <v>22</v>
      </c>
      <c r="C14" s="43">
        <v>2645000</v>
      </c>
      <c r="D14" s="44">
        <v>13</v>
      </c>
      <c r="E14" s="45">
        <v>3</v>
      </c>
      <c r="F14" s="46">
        <f t="shared" si="0"/>
        <v>0.23076923076923078</v>
      </c>
    </row>
    <row r="15" spans="1:6">
      <c r="A15" s="41">
        <v>11</v>
      </c>
      <c r="B15" s="42" t="s">
        <v>51</v>
      </c>
      <c r="C15" s="43">
        <v>22836843.710000001</v>
      </c>
      <c r="D15" s="44">
        <v>43</v>
      </c>
      <c r="E15" s="48">
        <v>9</v>
      </c>
      <c r="F15" s="46">
        <f t="shared" si="0"/>
        <v>0.20930232558139536</v>
      </c>
    </row>
    <row r="16" spans="1:6">
      <c r="A16" s="41">
        <v>12</v>
      </c>
      <c r="B16" s="42" t="s">
        <v>12</v>
      </c>
      <c r="C16" s="43">
        <v>2625000</v>
      </c>
      <c r="D16" s="44">
        <v>5</v>
      </c>
      <c r="E16" s="45">
        <v>1</v>
      </c>
      <c r="F16" s="46">
        <f t="shared" si="0"/>
        <v>0.2</v>
      </c>
    </row>
    <row r="17" spans="1:6">
      <c r="A17" s="41">
        <v>13</v>
      </c>
      <c r="B17" s="42" t="s">
        <v>41</v>
      </c>
      <c r="C17" s="43">
        <v>14086622.529999999</v>
      </c>
      <c r="D17" s="44">
        <v>39</v>
      </c>
      <c r="E17" s="45">
        <v>7</v>
      </c>
      <c r="F17" s="46">
        <f t="shared" si="0"/>
        <v>0.17948717948717949</v>
      </c>
    </row>
    <row r="18" spans="1:6">
      <c r="A18" s="41">
        <v>14</v>
      </c>
      <c r="B18" s="42" t="s">
        <v>35</v>
      </c>
      <c r="C18" s="43">
        <v>12853000.880000001</v>
      </c>
      <c r="D18" s="44">
        <v>54</v>
      </c>
      <c r="E18" s="48">
        <v>8</v>
      </c>
      <c r="F18" s="46">
        <f t="shared" si="0"/>
        <v>0.14814814814814814</v>
      </c>
    </row>
    <row r="19" spans="1:6">
      <c r="A19" s="41">
        <v>15</v>
      </c>
      <c r="B19" s="42" t="s">
        <v>44</v>
      </c>
      <c r="C19" s="43">
        <v>28856686.260000002</v>
      </c>
      <c r="D19" s="44">
        <v>65</v>
      </c>
      <c r="E19" s="45">
        <v>9</v>
      </c>
      <c r="F19" s="46">
        <f t="shared" si="0"/>
        <v>0.13846153846153847</v>
      </c>
    </row>
    <row r="20" spans="1:6">
      <c r="A20" s="41">
        <v>16</v>
      </c>
      <c r="B20" s="42" t="s">
        <v>39</v>
      </c>
      <c r="C20" s="43">
        <v>13955969.720000001</v>
      </c>
      <c r="D20" s="44">
        <v>41</v>
      </c>
      <c r="E20" s="45">
        <v>5</v>
      </c>
      <c r="F20" s="46">
        <f t="shared" si="0"/>
        <v>0.12195121951219512</v>
      </c>
    </row>
    <row r="21" spans="1:6">
      <c r="A21" s="41">
        <v>17</v>
      </c>
      <c r="B21" s="42" t="s">
        <v>49</v>
      </c>
      <c r="C21" s="43">
        <v>98021372.140000001</v>
      </c>
      <c r="D21" s="44">
        <v>236</v>
      </c>
      <c r="E21" s="45">
        <v>28</v>
      </c>
      <c r="F21" s="46">
        <f t="shared" si="0"/>
        <v>0.11864406779661017</v>
      </c>
    </row>
    <row r="22" spans="1:6">
      <c r="A22" s="41">
        <v>18</v>
      </c>
      <c r="B22" s="42" t="s">
        <v>50</v>
      </c>
      <c r="C22" s="43">
        <v>2812847.41</v>
      </c>
      <c r="D22" s="44">
        <v>19</v>
      </c>
      <c r="E22" s="48">
        <v>2</v>
      </c>
      <c r="F22" s="46">
        <f t="shared" si="0"/>
        <v>0.10526315789473684</v>
      </c>
    </row>
    <row r="23" spans="1:6">
      <c r="A23" s="41">
        <v>19</v>
      </c>
      <c r="B23" s="42" t="s">
        <v>38</v>
      </c>
      <c r="C23" s="43">
        <v>3552410.7</v>
      </c>
      <c r="D23" s="44">
        <v>21</v>
      </c>
      <c r="E23" s="45">
        <v>2</v>
      </c>
      <c r="F23" s="46">
        <f t="shared" si="0"/>
        <v>9.5238095238095233E-2</v>
      </c>
    </row>
    <row r="24" spans="1:6">
      <c r="A24" s="41">
        <v>20</v>
      </c>
      <c r="B24" s="42" t="s">
        <v>16</v>
      </c>
      <c r="C24" s="43">
        <v>9675500</v>
      </c>
      <c r="D24" s="44">
        <v>48</v>
      </c>
      <c r="E24" s="45">
        <v>4</v>
      </c>
      <c r="F24" s="46">
        <f t="shared" si="0"/>
        <v>8.3333333333333329E-2</v>
      </c>
    </row>
    <row r="25" spans="1:6">
      <c r="A25" s="41">
        <v>21</v>
      </c>
      <c r="B25" s="42" t="s">
        <v>20</v>
      </c>
      <c r="C25" s="43">
        <v>5630665.4900000002</v>
      </c>
      <c r="D25" s="44">
        <v>41</v>
      </c>
      <c r="E25" s="45">
        <v>3</v>
      </c>
      <c r="F25" s="46">
        <f t="shared" si="0"/>
        <v>7.3170731707317069E-2</v>
      </c>
    </row>
    <row r="26" spans="1:6">
      <c r="A26" s="41">
        <v>22</v>
      </c>
      <c r="B26" s="42" t="s">
        <v>14</v>
      </c>
      <c r="C26" s="43">
        <v>4933639.6100000003</v>
      </c>
      <c r="D26" s="44">
        <v>16</v>
      </c>
      <c r="E26" s="45">
        <v>1</v>
      </c>
      <c r="F26" s="46">
        <f t="shared" si="0"/>
        <v>6.25E-2</v>
      </c>
    </row>
    <row r="27" spans="1:6">
      <c r="A27" s="41">
        <v>23</v>
      </c>
      <c r="B27" s="42" t="s">
        <v>18</v>
      </c>
      <c r="C27" s="43">
        <v>4994845.8499999996</v>
      </c>
      <c r="D27" s="44">
        <v>16</v>
      </c>
      <c r="E27" s="45">
        <v>1</v>
      </c>
      <c r="F27" s="46">
        <f t="shared" si="0"/>
        <v>6.25E-2</v>
      </c>
    </row>
    <row r="28" spans="1:6">
      <c r="A28" s="41">
        <v>24</v>
      </c>
      <c r="B28" s="42" t="s">
        <v>45</v>
      </c>
      <c r="C28" s="43">
        <v>3581527.36</v>
      </c>
      <c r="D28" s="44">
        <v>32</v>
      </c>
      <c r="E28" s="45">
        <v>2</v>
      </c>
      <c r="F28" s="46">
        <f t="shared" si="0"/>
        <v>6.25E-2</v>
      </c>
    </row>
    <row r="29" spans="1:6">
      <c r="A29" s="41">
        <v>25</v>
      </c>
      <c r="B29" s="42" t="s">
        <v>26</v>
      </c>
      <c r="C29" s="43">
        <v>4995178.4000000004</v>
      </c>
      <c r="D29" s="44">
        <v>19</v>
      </c>
      <c r="E29" s="45">
        <v>1</v>
      </c>
      <c r="F29" s="46">
        <f t="shared" si="0"/>
        <v>5.2631578947368418E-2</v>
      </c>
    </row>
    <row r="30" spans="1:6">
      <c r="A30" s="41">
        <v>26</v>
      </c>
      <c r="B30" s="42" t="s">
        <v>24</v>
      </c>
      <c r="C30" s="43">
        <v>17541866.170000002</v>
      </c>
      <c r="D30" s="44">
        <v>96</v>
      </c>
      <c r="E30" s="45">
        <v>5</v>
      </c>
      <c r="F30" s="46">
        <f t="shared" si="0"/>
        <v>5.2083333333333336E-2</v>
      </c>
    </row>
    <row r="31" spans="1:6">
      <c r="A31" s="49"/>
      <c r="B31" s="50" t="s">
        <v>59</v>
      </c>
      <c r="C31" s="51">
        <f>SUM(C5:C30)</f>
        <v>300000000</v>
      </c>
      <c r="D31" s="52">
        <f>SUM(D5:D30)</f>
        <v>870</v>
      </c>
      <c r="E31" s="52">
        <f>SUM(E5:E30)</f>
        <v>122</v>
      </c>
      <c r="F31" s="53">
        <f t="shared" si="0"/>
        <v>0.14022988505747128</v>
      </c>
    </row>
  </sheetData>
  <mergeCells count="1">
    <mergeCell ref="A2:F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MJ16"/>
  <sheetViews>
    <sheetView zoomScaleNormal="100" workbookViewId="0">
      <selection activeCell="J5" sqref="J5"/>
    </sheetView>
  </sheetViews>
  <sheetFormatPr defaultColWidth="9.140625" defaultRowHeight="15.75"/>
  <cols>
    <col min="1" max="1" width="9.140625" style="13"/>
    <col min="2" max="2" width="7" style="13" customWidth="1"/>
    <col min="3" max="3" width="29.7109375" style="13" customWidth="1"/>
    <col min="4" max="4" width="21" style="13" customWidth="1"/>
    <col min="5" max="5" width="21" style="23" customWidth="1"/>
    <col min="6" max="7" width="16.28515625" style="13" customWidth="1"/>
    <col min="8" max="8" width="32.28515625" style="13" customWidth="1"/>
    <col min="9" max="9" width="24.5703125" style="13" customWidth="1"/>
    <col min="10" max="10" width="29.5703125" style="54" customWidth="1"/>
    <col min="11" max="11" width="17.140625" style="54" customWidth="1"/>
    <col min="12" max="12" width="17.85546875" style="54" customWidth="1"/>
    <col min="13" max="13" width="15" style="54" customWidth="1"/>
    <col min="14" max="22" width="2.140625" style="54" customWidth="1"/>
    <col min="23" max="23" width="4.42578125" style="13" customWidth="1"/>
    <col min="24" max="1024" width="9.140625" style="13"/>
  </cols>
  <sheetData>
    <row r="1" spans="2:13">
      <c r="B1" s="71"/>
      <c r="C1" s="71"/>
      <c r="D1" s="71"/>
      <c r="E1" s="71"/>
    </row>
    <row r="2" spans="2:13" ht="31.5">
      <c r="B2" s="55" t="s">
        <v>28</v>
      </c>
      <c r="C2" s="17" t="s">
        <v>60</v>
      </c>
      <c r="D2" s="18" t="s">
        <v>30</v>
      </c>
      <c r="E2" s="19" t="s">
        <v>61</v>
      </c>
      <c r="G2" s="56" t="s">
        <v>28</v>
      </c>
      <c r="H2" s="18" t="s">
        <v>60</v>
      </c>
      <c r="I2" s="18" t="s">
        <v>30</v>
      </c>
      <c r="J2" s="19" t="s">
        <v>61</v>
      </c>
    </row>
    <row r="3" spans="2:13" ht="47.25">
      <c r="B3" s="20">
        <v>1</v>
      </c>
      <c r="C3" s="20" t="s">
        <v>62</v>
      </c>
      <c r="D3" s="21">
        <v>28</v>
      </c>
      <c r="E3" s="57">
        <f t="shared" ref="E3:E15" si="0">SUM(D3/121)</f>
        <v>0.23140495867768596</v>
      </c>
      <c r="G3" s="20">
        <v>1</v>
      </c>
      <c r="H3" s="20" t="s">
        <v>62</v>
      </c>
      <c r="I3" s="21">
        <v>9</v>
      </c>
      <c r="J3" s="57">
        <f t="shared" ref="J3:J16" si="1">SUM(I3/44)</f>
        <v>0.20454545454545456</v>
      </c>
      <c r="L3" s="58">
        <f t="shared" ref="L3:L16" si="2">SUM(I3+D3)</f>
        <v>37</v>
      </c>
      <c r="M3" s="57">
        <f t="shared" ref="M3:M16" si="3">SUM(L3/166)</f>
        <v>0.22289156626506024</v>
      </c>
    </row>
    <row r="4" spans="2:13" ht="34.5" customHeight="1">
      <c r="B4" s="20">
        <v>2</v>
      </c>
      <c r="C4" s="59" t="s">
        <v>63</v>
      </c>
      <c r="D4" s="21">
        <v>26</v>
      </c>
      <c r="E4" s="57">
        <f t="shared" si="0"/>
        <v>0.21487603305785125</v>
      </c>
      <c r="G4" s="20">
        <v>2</v>
      </c>
      <c r="H4" s="59" t="s">
        <v>63</v>
      </c>
      <c r="I4" s="21">
        <v>10</v>
      </c>
      <c r="J4" s="57">
        <f t="shared" si="1"/>
        <v>0.22727272727272727</v>
      </c>
      <c r="L4" s="58">
        <f t="shared" si="2"/>
        <v>36</v>
      </c>
      <c r="M4" s="57">
        <f t="shared" si="3"/>
        <v>0.21686746987951808</v>
      </c>
    </row>
    <row r="5" spans="2:13" ht="31.5">
      <c r="B5" s="20">
        <v>3</v>
      </c>
      <c r="C5" s="20" t="s">
        <v>64</v>
      </c>
      <c r="D5" s="21">
        <v>13</v>
      </c>
      <c r="E5" s="57">
        <f t="shared" si="0"/>
        <v>0.10743801652892562</v>
      </c>
      <c r="G5" s="20">
        <v>3</v>
      </c>
      <c r="H5" s="20" t="s">
        <v>64</v>
      </c>
      <c r="I5" s="21">
        <v>1</v>
      </c>
      <c r="J5" s="57">
        <f t="shared" si="1"/>
        <v>2.2727272727272728E-2</v>
      </c>
      <c r="L5" s="58">
        <f t="shared" si="2"/>
        <v>14</v>
      </c>
      <c r="M5" s="57">
        <f t="shared" si="3"/>
        <v>8.4337349397590355E-2</v>
      </c>
    </row>
    <row r="6" spans="2:13" ht="31.5">
      <c r="B6" s="20">
        <v>4</v>
      </c>
      <c r="C6" s="20" t="s">
        <v>65</v>
      </c>
      <c r="D6" s="21">
        <v>10</v>
      </c>
      <c r="E6" s="57">
        <f t="shared" si="0"/>
        <v>8.2644628099173556E-2</v>
      </c>
      <c r="G6" s="20">
        <v>4</v>
      </c>
      <c r="H6" s="20" t="s">
        <v>65</v>
      </c>
      <c r="I6" s="21">
        <v>3</v>
      </c>
      <c r="J6" s="57">
        <f t="shared" si="1"/>
        <v>6.8181818181818177E-2</v>
      </c>
      <c r="L6" s="58">
        <f t="shared" si="2"/>
        <v>13</v>
      </c>
      <c r="M6" s="57">
        <f t="shared" si="3"/>
        <v>7.8313253012048195E-2</v>
      </c>
    </row>
    <row r="7" spans="2:13" ht="31.5">
      <c r="B7" s="20">
        <v>5</v>
      </c>
      <c r="C7" s="20" t="s">
        <v>66</v>
      </c>
      <c r="D7" s="21">
        <v>9</v>
      </c>
      <c r="E7" s="57">
        <f t="shared" si="0"/>
        <v>7.43801652892562E-2</v>
      </c>
      <c r="G7" s="20">
        <v>5</v>
      </c>
      <c r="H7" s="20" t="s">
        <v>66</v>
      </c>
      <c r="I7" s="21">
        <v>3</v>
      </c>
      <c r="J7" s="57">
        <f t="shared" si="1"/>
        <v>6.8181818181818177E-2</v>
      </c>
      <c r="L7" s="58">
        <f t="shared" si="2"/>
        <v>12</v>
      </c>
      <c r="M7" s="57">
        <f t="shared" si="3"/>
        <v>7.2289156626506021E-2</v>
      </c>
    </row>
    <row r="8" spans="2:13" ht="47.25">
      <c r="B8" s="20">
        <v>6</v>
      </c>
      <c r="C8" s="20" t="s">
        <v>67</v>
      </c>
      <c r="D8" s="21">
        <v>8</v>
      </c>
      <c r="E8" s="57">
        <f t="shared" si="0"/>
        <v>6.6115702479338845E-2</v>
      </c>
      <c r="G8" s="20">
        <v>6</v>
      </c>
      <c r="H8" s="20" t="s">
        <v>67</v>
      </c>
      <c r="I8" s="21">
        <v>5</v>
      </c>
      <c r="J8" s="57">
        <f t="shared" si="1"/>
        <v>0.11363636363636363</v>
      </c>
      <c r="L8" s="58">
        <f t="shared" si="2"/>
        <v>13</v>
      </c>
      <c r="M8" s="57">
        <f t="shared" si="3"/>
        <v>7.8313253012048195E-2</v>
      </c>
    </row>
    <row r="9" spans="2:13" ht="27" customHeight="1">
      <c r="B9" s="20">
        <v>7</v>
      </c>
      <c r="C9" s="20" t="s">
        <v>68</v>
      </c>
      <c r="D9" s="21">
        <v>7</v>
      </c>
      <c r="E9" s="57">
        <f t="shared" si="0"/>
        <v>5.7851239669421489E-2</v>
      </c>
      <c r="G9" s="20">
        <v>7</v>
      </c>
      <c r="H9" s="20" t="s">
        <v>68</v>
      </c>
      <c r="I9" s="21">
        <v>5</v>
      </c>
      <c r="J9" s="57">
        <f t="shared" si="1"/>
        <v>0.11363636363636363</v>
      </c>
      <c r="L9" s="58">
        <f t="shared" si="2"/>
        <v>12</v>
      </c>
      <c r="M9" s="57">
        <f t="shared" si="3"/>
        <v>7.2289156626506021E-2</v>
      </c>
    </row>
    <row r="10" spans="2:13" ht="38.25" customHeight="1">
      <c r="B10" s="20">
        <v>8</v>
      </c>
      <c r="C10" s="20" t="s">
        <v>69</v>
      </c>
      <c r="D10" s="21">
        <v>7</v>
      </c>
      <c r="E10" s="57">
        <f t="shared" si="0"/>
        <v>5.7851239669421489E-2</v>
      </c>
      <c r="G10" s="20">
        <v>8</v>
      </c>
      <c r="H10" s="20" t="s">
        <v>69</v>
      </c>
      <c r="I10" s="21"/>
      <c r="J10" s="57">
        <f t="shared" si="1"/>
        <v>0</v>
      </c>
      <c r="L10" s="58">
        <f t="shared" si="2"/>
        <v>7</v>
      </c>
      <c r="M10" s="57">
        <f t="shared" si="3"/>
        <v>4.2168674698795178E-2</v>
      </c>
    </row>
    <row r="11" spans="2:13" ht="31.5">
      <c r="B11" s="20">
        <v>9</v>
      </c>
      <c r="C11" s="20" t="s">
        <v>70</v>
      </c>
      <c r="D11" s="21">
        <v>4</v>
      </c>
      <c r="E11" s="57">
        <f t="shared" si="0"/>
        <v>3.3057851239669422E-2</v>
      </c>
      <c r="G11" s="20">
        <v>9</v>
      </c>
      <c r="H11" s="20" t="s">
        <v>70</v>
      </c>
      <c r="I11" s="21">
        <v>2</v>
      </c>
      <c r="J11" s="57">
        <f t="shared" si="1"/>
        <v>4.5454545454545456E-2</v>
      </c>
      <c r="L11" s="58">
        <f t="shared" si="2"/>
        <v>6</v>
      </c>
      <c r="M11" s="57">
        <f t="shared" si="3"/>
        <v>3.614457831325301E-2</v>
      </c>
    </row>
    <row r="12" spans="2:13" ht="31.5">
      <c r="B12" s="20">
        <v>10</v>
      </c>
      <c r="C12" s="20" t="s">
        <v>71</v>
      </c>
      <c r="D12" s="21">
        <v>3</v>
      </c>
      <c r="E12" s="57">
        <f t="shared" si="0"/>
        <v>2.4793388429752067E-2</v>
      </c>
      <c r="G12" s="20">
        <v>10</v>
      </c>
      <c r="H12" s="20" t="s">
        <v>71</v>
      </c>
      <c r="I12" s="21">
        <v>3</v>
      </c>
      <c r="J12" s="57">
        <f t="shared" si="1"/>
        <v>6.8181818181818177E-2</v>
      </c>
      <c r="L12" s="58">
        <f t="shared" si="2"/>
        <v>6</v>
      </c>
      <c r="M12" s="57">
        <f t="shared" si="3"/>
        <v>3.614457831325301E-2</v>
      </c>
    </row>
    <row r="13" spans="2:13" ht="31.5">
      <c r="B13" s="20">
        <v>11</v>
      </c>
      <c r="C13" s="20" t="s">
        <v>72</v>
      </c>
      <c r="D13" s="21">
        <v>2</v>
      </c>
      <c r="E13" s="57">
        <f t="shared" si="0"/>
        <v>1.6528925619834711E-2</v>
      </c>
      <c r="G13" s="20">
        <v>11</v>
      </c>
      <c r="H13" s="20" t="s">
        <v>72</v>
      </c>
      <c r="I13" s="21">
        <v>1</v>
      </c>
      <c r="J13" s="57">
        <f t="shared" si="1"/>
        <v>2.2727272727272728E-2</v>
      </c>
      <c r="L13" s="58">
        <f t="shared" si="2"/>
        <v>3</v>
      </c>
      <c r="M13" s="57">
        <f t="shared" si="3"/>
        <v>1.8072289156626505E-2</v>
      </c>
    </row>
    <row r="14" spans="2:13" ht="31.5">
      <c r="B14" s="20">
        <v>12</v>
      </c>
      <c r="C14" s="20" t="s">
        <v>73</v>
      </c>
      <c r="D14" s="21">
        <v>3</v>
      </c>
      <c r="E14" s="57">
        <f t="shared" si="0"/>
        <v>2.4793388429752067E-2</v>
      </c>
      <c r="G14" s="20">
        <v>12</v>
      </c>
      <c r="H14" s="20" t="s">
        <v>73</v>
      </c>
      <c r="I14" s="21"/>
      <c r="J14" s="57">
        <f t="shared" si="1"/>
        <v>0</v>
      </c>
      <c r="L14" s="58">
        <f t="shared" si="2"/>
        <v>3</v>
      </c>
      <c r="M14" s="57">
        <f t="shared" si="3"/>
        <v>1.8072289156626505E-2</v>
      </c>
    </row>
    <row r="15" spans="2:13" ht="31.5">
      <c r="B15" s="20">
        <v>13</v>
      </c>
      <c r="C15" s="26" t="s">
        <v>74</v>
      </c>
      <c r="D15" s="27">
        <v>2</v>
      </c>
      <c r="E15" s="57">
        <f t="shared" si="0"/>
        <v>1.6528925619834711E-2</v>
      </c>
      <c r="G15" s="20">
        <v>13</v>
      </c>
      <c r="H15" s="26" t="s">
        <v>74</v>
      </c>
      <c r="I15" s="27">
        <v>2</v>
      </c>
      <c r="J15" s="57">
        <f t="shared" si="1"/>
        <v>4.5454545454545456E-2</v>
      </c>
      <c r="L15" s="58">
        <f t="shared" si="2"/>
        <v>4</v>
      </c>
      <c r="M15" s="57">
        <f t="shared" si="3"/>
        <v>2.4096385542168676E-2</v>
      </c>
    </row>
    <row r="16" spans="2:13">
      <c r="B16" s="29"/>
      <c r="C16" s="30" t="s">
        <v>52</v>
      </c>
      <c r="D16" s="60">
        <f>SUM(D3:D15)</f>
        <v>122</v>
      </c>
      <c r="E16" s="61">
        <f>SUM(D16/122)</f>
        <v>1</v>
      </c>
      <c r="G16" s="29"/>
      <c r="H16" s="30" t="s">
        <v>52</v>
      </c>
      <c r="I16" s="60">
        <f>SUM(I3:I15)</f>
        <v>44</v>
      </c>
      <c r="J16" s="61">
        <f t="shared" si="1"/>
        <v>1</v>
      </c>
      <c r="L16" s="58">
        <f t="shared" si="2"/>
        <v>166</v>
      </c>
      <c r="M16" s="57">
        <f t="shared" si="3"/>
        <v>1</v>
      </c>
    </row>
  </sheetData>
  <autoFilter ref="B2:E2" xr:uid="{00000000-0009-0000-0000-000003000000}">
    <sortState ref="B2:E3">
      <sortCondition descending="1" ref="B2:B3"/>
    </sortState>
  </autoFilter>
  <mergeCells count="1">
    <mergeCell ref="B1:E1"/>
  </mergeCells>
  <pageMargins left="0.7" right="0.7" top="0.75" bottom="0.75" header="0.511811023622047" footer="0.511811023622047"/>
  <pageSetup paperSize="9" scale="9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AMJ42"/>
  <sheetViews>
    <sheetView tabSelected="1" zoomScaleNormal="100" workbookViewId="0">
      <selection activeCell="C5" sqref="C5"/>
    </sheetView>
  </sheetViews>
  <sheetFormatPr defaultColWidth="9.140625" defaultRowHeight="15"/>
  <cols>
    <col min="1" max="1" width="11.42578125" style="74" customWidth="1"/>
    <col min="2" max="2" width="8" style="74" customWidth="1"/>
    <col min="3" max="3" width="41.28515625" style="74" customWidth="1"/>
    <col min="4" max="4" width="28.42578125" style="82" customWidth="1"/>
    <col min="5" max="5" width="28.5703125" style="82" customWidth="1"/>
    <col min="6" max="6" width="25.28515625" style="74" customWidth="1"/>
    <col min="7" max="7" width="26.7109375" style="82" customWidth="1"/>
    <col min="8" max="8" width="29.140625" style="74" customWidth="1"/>
    <col min="9" max="9" width="22" style="82" customWidth="1"/>
    <col min="10" max="10" width="28.85546875" style="74" customWidth="1"/>
    <col min="11" max="11" width="27.7109375" style="74" customWidth="1"/>
    <col min="12" max="12" width="25.28515625" style="74" customWidth="1"/>
    <col min="13" max="13" width="29.140625" style="74" customWidth="1"/>
    <col min="14" max="14" width="29.42578125" style="74" customWidth="1"/>
    <col min="15" max="15" width="24" style="74" customWidth="1"/>
    <col min="16" max="16" width="16.7109375" style="74" customWidth="1"/>
    <col min="17" max="17" width="24.7109375" style="74" customWidth="1"/>
    <col min="18" max="25" width="15.85546875" style="74" customWidth="1"/>
    <col min="26" max="26" width="17.7109375" style="74" customWidth="1"/>
    <col min="27" max="1024" width="9.140625" style="74"/>
    <col min="1025" max="16384" width="9.140625" style="75"/>
  </cols>
  <sheetData>
    <row r="2" spans="1:26" ht="18.75">
      <c r="E2" s="83" t="s">
        <v>141</v>
      </c>
    </row>
    <row r="3" spans="1:26" ht="45">
      <c r="A3" s="72" t="s">
        <v>28</v>
      </c>
      <c r="B3" s="72" t="s">
        <v>75</v>
      </c>
      <c r="C3" s="72" t="s">
        <v>1</v>
      </c>
      <c r="D3" s="73" t="s">
        <v>2</v>
      </c>
      <c r="E3" s="73" t="s">
        <v>76</v>
      </c>
      <c r="F3" s="72" t="s">
        <v>4</v>
      </c>
      <c r="G3" s="73" t="s">
        <v>77</v>
      </c>
      <c r="H3" s="72" t="s">
        <v>6</v>
      </c>
      <c r="I3" s="73" t="s">
        <v>78</v>
      </c>
      <c r="J3" s="72" t="s">
        <v>79</v>
      </c>
      <c r="K3" s="72" t="s">
        <v>80</v>
      </c>
      <c r="L3" s="72" t="s">
        <v>81</v>
      </c>
      <c r="M3" s="72" t="s">
        <v>82</v>
      </c>
      <c r="N3" s="72" t="s">
        <v>83</v>
      </c>
      <c r="O3" s="72" t="s">
        <v>84</v>
      </c>
      <c r="P3" s="72" t="s">
        <v>85</v>
      </c>
      <c r="Q3" s="72" t="s">
        <v>60</v>
      </c>
      <c r="R3" s="72" t="s">
        <v>86</v>
      </c>
      <c r="S3" s="72" t="s">
        <v>87</v>
      </c>
      <c r="T3" s="72" t="s">
        <v>88</v>
      </c>
      <c r="U3" s="72" t="s">
        <v>89</v>
      </c>
      <c r="V3" s="72" t="s">
        <v>90</v>
      </c>
      <c r="W3" s="72" t="s">
        <v>91</v>
      </c>
      <c r="X3" s="72" t="s">
        <v>92</v>
      </c>
      <c r="Y3" s="72" t="s">
        <v>93</v>
      </c>
      <c r="Z3" s="72" t="s">
        <v>94</v>
      </c>
    </row>
    <row r="4" spans="1:26" ht="30">
      <c r="A4" s="76">
        <v>1</v>
      </c>
      <c r="B4" s="76">
        <v>7195885</v>
      </c>
      <c r="C4" s="76" t="s">
        <v>95</v>
      </c>
      <c r="D4" s="77">
        <v>5000000</v>
      </c>
      <c r="E4" s="77">
        <v>550000</v>
      </c>
      <c r="F4" s="76">
        <v>11</v>
      </c>
      <c r="G4" s="77">
        <v>950000</v>
      </c>
      <c r="H4" s="76">
        <v>19</v>
      </c>
      <c r="I4" s="77">
        <v>3500000</v>
      </c>
      <c r="J4" s="76" t="s">
        <v>96</v>
      </c>
      <c r="K4" s="76" t="s">
        <v>97</v>
      </c>
      <c r="L4" s="76">
        <v>96</v>
      </c>
      <c r="M4" s="76">
        <v>96</v>
      </c>
      <c r="N4" s="76">
        <v>1030</v>
      </c>
      <c r="O4" s="76">
        <v>317</v>
      </c>
      <c r="P4" s="76" t="s">
        <v>98</v>
      </c>
      <c r="Q4" s="76" t="s">
        <v>63</v>
      </c>
      <c r="R4" s="76">
        <v>11</v>
      </c>
      <c r="S4" s="76">
        <v>9</v>
      </c>
      <c r="T4" s="76">
        <v>15</v>
      </c>
      <c r="U4" s="76">
        <v>15</v>
      </c>
      <c r="V4" s="76">
        <v>30</v>
      </c>
      <c r="W4" s="76">
        <v>30</v>
      </c>
      <c r="X4" s="76">
        <v>10</v>
      </c>
      <c r="Y4" s="76">
        <v>30</v>
      </c>
      <c r="Z4" s="78">
        <v>150</v>
      </c>
    </row>
    <row r="5" spans="1:26" ht="90">
      <c r="A5" s="76">
        <v>2</v>
      </c>
      <c r="B5" s="76">
        <v>7176302</v>
      </c>
      <c r="C5" s="76" t="s">
        <v>99</v>
      </c>
      <c r="D5" s="77">
        <v>5000000</v>
      </c>
      <c r="E5" s="77">
        <v>500000</v>
      </c>
      <c r="F5" s="76">
        <v>10</v>
      </c>
      <c r="G5" s="77">
        <v>1000000</v>
      </c>
      <c r="H5" s="76">
        <v>20</v>
      </c>
      <c r="I5" s="77">
        <v>3500000</v>
      </c>
      <c r="J5" s="76" t="s">
        <v>100</v>
      </c>
      <c r="K5" s="76" t="s">
        <v>97</v>
      </c>
      <c r="L5" s="76">
        <v>84</v>
      </c>
      <c r="M5" s="76">
        <v>84</v>
      </c>
      <c r="N5" s="76">
        <v>372</v>
      </c>
      <c r="O5" s="76">
        <v>161</v>
      </c>
      <c r="P5" s="76" t="s">
        <v>101</v>
      </c>
      <c r="Q5" s="76" t="s">
        <v>63</v>
      </c>
      <c r="R5" s="76">
        <v>10</v>
      </c>
      <c r="S5" s="76">
        <v>15</v>
      </c>
      <c r="T5" s="76">
        <v>15</v>
      </c>
      <c r="U5" s="76">
        <v>15</v>
      </c>
      <c r="V5" s="76">
        <v>30</v>
      </c>
      <c r="W5" s="76">
        <v>30</v>
      </c>
      <c r="X5" s="76">
        <v>0</v>
      </c>
      <c r="Y5" s="76">
        <v>30</v>
      </c>
      <c r="Z5" s="78">
        <v>145</v>
      </c>
    </row>
    <row r="6" spans="1:26" ht="45">
      <c r="A6" s="76">
        <v>3</v>
      </c>
      <c r="B6" s="76">
        <v>7198227</v>
      </c>
      <c r="C6" s="76" t="s">
        <v>102</v>
      </c>
      <c r="D6" s="77">
        <v>4500000</v>
      </c>
      <c r="E6" s="77">
        <v>540000</v>
      </c>
      <c r="F6" s="76">
        <v>12</v>
      </c>
      <c r="G6" s="77">
        <v>540000</v>
      </c>
      <c r="H6" s="76">
        <v>12</v>
      </c>
      <c r="I6" s="77">
        <v>3420000</v>
      </c>
      <c r="J6" s="76" t="s">
        <v>96</v>
      </c>
      <c r="K6" s="76" t="s">
        <v>97</v>
      </c>
      <c r="L6" s="76">
        <v>133</v>
      </c>
      <c r="M6" s="76">
        <v>133</v>
      </c>
      <c r="N6" s="76">
        <v>884</v>
      </c>
      <c r="O6" s="76">
        <v>153</v>
      </c>
      <c r="P6" s="76" t="s">
        <v>101</v>
      </c>
      <c r="Q6" s="76" t="s">
        <v>63</v>
      </c>
      <c r="R6" s="76">
        <v>12</v>
      </c>
      <c r="S6" s="76">
        <v>7</v>
      </c>
      <c r="T6" s="76">
        <v>15</v>
      </c>
      <c r="U6" s="76">
        <v>15</v>
      </c>
      <c r="V6" s="76">
        <v>30</v>
      </c>
      <c r="W6" s="76">
        <v>30</v>
      </c>
      <c r="X6" s="76">
        <v>5</v>
      </c>
      <c r="Y6" s="76">
        <v>30</v>
      </c>
      <c r="Z6" s="78">
        <v>144</v>
      </c>
    </row>
    <row r="7" spans="1:26" ht="75">
      <c r="A7" s="76">
        <v>4</v>
      </c>
      <c r="B7" s="76">
        <v>7180371</v>
      </c>
      <c r="C7" s="76" t="s">
        <v>103</v>
      </c>
      <c r="D7" s="77">
        <v>3500000</v>
      </c>
      <c r="E7" s="77">
        <v>350000</v>
      </c>
      <c r="F7" s="76">
        <v>10</v>
      </c>
      <c r="G7" s="77">
        <v>630000</v>
      </c>
      <c r="H7" s="76">
        <v>18</v>
      </c>
      <c r="I7" s="77">
        <v>2520000</v>
      </c>
      <c r="J7" s="76" t="s">
        <v>104</v>
      </c>
      <c r="K7" s="76" t="s">
        <v>97</v>
      </c>
      <c r="L7" s="76">
        <v>340</v>
      </c>
      <c r="M7" s="76">
        <v>516</v>
      </c>
      <c r="N7" s="76">
        <v>1032</v>
      </c>
      <c r="O7" s="76">
        <v>172</v>
      </c>
      <c r="P7" s="76" t="s">
        <v>98</v>
      </c>
      <c r="Q7" s="76" t="s">
        <v>62</v>
      </c>
      <c r="R7" s="76">
        <v>10</v>
      </c>
      <c r="S7" s="76">
        <v>8</v>
      </c>
      <c r="T7" s="76">
        <v>10</v>
      </c>
      <c r="U7" s="76">
        <v>15</v>
      </c>
      <c r="V7" s="76">
        <v>30</v>
      </c>
      <c r="W7" s="76">
        <v>30</v>
      </c>
      <c r="X7" s="76">
        <v>10</v>
      </c>
      <c r="Y7" s="76">
        <v>30</v>
      </c>
      <c r="Z7" s="78">
        <v>143</v>
      </c>
    </row>
    <row r="8" spans="1:26" ht="75">
      <c r="A8" s="76">
        <v>5</v>
      </c>
      <c r="B8" s="76">
        <v>7194118</v>
      </c>
      <c r="C8" s="76" t="s">
        <v>105</v>
      </c>
      <c r="D8" s="77">
        <v>4000000</v>
      </c>
      <c r="E8" s="77">
        <v>200000</v>
      </c>
      <c r="F8" s="76">
        <v>5</v>
      </c>
      <c r="G8" s="77">
        <v>720000</v>
      </c>
      <c r="H8" s="76">
        <v>18</v>
      </c>
      <c r="I8" s="77">
        <v>3080000</v>
      </c>
      <c r="J8" s="76" t="s">
        <v>104</v>
      </c>
      <c r="K8" s="76" t="s">
        <v>97</v>
      </c>
      <c r="L8" s="76">
        <v>255</v>
      </c>
      <c r="M8" s="76">
        <v>205</v>
      </c>
      <c r="N8" s="76">
        <v>1232</v>
      </c>
      <c r="O8" s="76">
        <v>249</v>
      </c>
      <c r="P8" s="76" t="s">
        <v>98</v>
      </c>
      <c r="Q8" s="76" t="s">
        <v>72</v>
      </c>
      <c r="R8" s="76">
        <v>5</v>
      </c>
      <c r="S8" s="76">
        <v>8</v>
      </c>
      <c r="T8" s="76">
        <v>10</v>
      </c>
      <c r="U8" s="76">
        <v>15</v>
      </c>
      <c r="V8" s="76">
        <v>30</v>
      </c>
      <c r="W8" s="76">
        <v>30</v>
      </c>
      <c r="X8" s="76">
        <v>10</v>
      </c>
      <c r="Y8" s="76">
        <v>30</v>
      </c>
      <c r="Z8" s="78">
        <v>138</v>
      </c>
    </row>
    <row r="9" spans="1:26" ht="90">
      <c r="A9" s="76">
        <v>6</v>
      </c>
      <c r="B9" s="76">
        <v>7178133</v>
      </c>
      <c r="C9" s="76" t="s">
        <v>106</v>
      </c>
      <c r="D9" s="77">
        <v>4500000</v>
      </c>
      <c r="E9" s="77">
        <v>360000</v>
      </c>
      <c r="F9" s="76">
        <v>8</v>
      </c>
      <c r="G9" s="77">
        <v>675000</v>
      </c>
      <c r="H9" s="76">
        <v>15</v>
      </c>
      <c r="I9" s="77">
        <v>3465000</v>
      </c>
      <c r="J9" s="76" t="s">
        <v>100</v>
      </c>
      <c r="K9" s="76" t="s">
        <v>107</v>
      </c>
      <c r="L9" s="76">
        <v>96</v>
      </c>
      <c r="M9" s="76">
        <v>142</v>
      </c>
      <c r="N9" s="76">
        <v>1122</v>
      </c>
      <c r="O9" s="76">
        <v>158</v>
      </c>
      <c r="P9" s="76" t="s">
        <v>101</v>
      </c>
      <c r="Q9" s="76" t="s">
        <v>63</v>
      </c>
      <c r="R9" s="76">
        <v>8</v>
      </c>
      <c r="S9" s="76">
        <v>10</v>
      </c>
      <c r="T9" s="76">
        <v>15</v>
      </c>
      <c r="U9" s="76">
        <v>0</v>
      </c>
      <c r="V9" s="76">
        <v>30</v>
      </c>
      <c r="W9" s="76">
        <v>30</v>
      </c>
      <c r="X9" s="76">
        <v>10</v>
      </c>
      <c r="Y9" s="76">
        <v>30</v>
      </c>
      <c r="Z9" s="78">
        <v>133</v>
      </c>
    </row>
    <row r="10" spans="1:26">
      <c r="A10" s="79"/>
      <c r="B10" s="79"/>
      <c r="C10" s="79"/>
      <c r="D10" s="80"/>
      <c r="E10" s="80"/>
      <c r="F10" s="79"/>
      <c r="G10" s="80"/>
      <c r="H10" s="79"/>
      <c r="I10" s="80">
        <f>SUM(I4:I9)</f>
        <v>19485000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81"/>
    </row>
    <row r="11" spans="1:26" s="74" customFormat="1" ht="30">
      <c r="A11" s="79">
        <v>7</v>
      </c>
      <c r="B11" s="79">
        <v>7182832</v>
      </c>
      <c r="C11" s="79" t="s">
        <v>108</v>
      </c>
      <c r="D11" s="80">
        <v>5468750</v>
      </c>
      <c r="E11" s="80">
        <v>1093750</v>
      </c>
      <c r="F11" s="79">
        <v>20</v>
      </c>
      <c r="G11" s="80">
        <v>875000</v>
      </c>
      <c r="H11" s="79">
        <v>16</v>
      </c>
      <c r="I11" s="80">
        <v>3500000</v>
      </c>
      <c r="J11" s="79" t="s">
        <v>104</v>
      </c>
      <c r="K11" s="79" t="s">
        <v>107</v>
      </c>
      <c r="L11" s="79">
        <v>63</v>
      </c>
      <c r="M11" s="79">
        <v>71</v>
      </c>
      <c r="N11" s="79">
        <v>622</v>
      </c>
      <c r="O11" s="79">
        <v>201</v>
      </c>
      <c r="P11" s="79" t="s">
        <v>98</v>
      </c>
      <c r="Q11" s="79" t="s">
        <v>63</v>
      </c>
      <c r="R11" s="79">
        <v>20</v>
      </c>
      <c r="S11" s="79">
        <v>6</v>
      </c>
      <c r="T11" s="79">
        <v>10</v>
      </c>
      <c r="U11" s="79">
        <v>0</v>
      </c>
      <c r="V11" s="79">
        <v>30</v>
      </c>
      <c r="W11" s="79">
        <v>30</v>
      </c>
      <c r="X11" s="79">
        <v>5</v>
      </c>
      <c r="Y11" s="79">
        <v>30</v>
      </c>
      <c r="Z11" s="81">
        <v>131</v>
      </c>
    </row>
    <row r="12" spans="1:26" ht="60">
      <c r="A12" s="79">
        <v>8</v>
      </c>
      <c r="B12" s="79">
        <v>7179951</v>
      </c>
      <c r="C12" s="79" t="s">
        <v>109</v>
      </c>
      <c r="D12" s="80">
        <v>4375000</v>
      </c>
      <c r="E12" s="80">
        <v>218750</v>
      </c>
      <c r="F12" s="79">
        <v>5</v>
      </c>
      <c r="G12" s="80">
        <v>656250</v>
      </c>
      <c r="H12" s="79">
        <v>15</v>
      </c>
      <c r="I12" s="80">
        <v>3500000</v>
      </c>
      <c r="J12" s="79" t="s">
        <v>104</v>
      </c>
      <c r="K12" s="79" t="s">
        <v>107</v>
      </c>
      <c r="L12" s="79">
        <v>220</v>
      </c>
      <c r="M12" s="79">
        <v>216</v>
      </c>
      <c r="N12" s="79">
        <v>1101</v>
      </c>
      <c r="O12" s="79">
        <v>153</v>
      </c>
      <c r="P12" s="79" t="s">
        <v>98</v>
      </c>
      <c r="Q12" s="79" t="s">
        <v>73</v>
      </c>
      <c r="R12" s="79">
        <v>5</v>
      </c>
      <c r="S12" s="79">
        <v>5</v>
      </c>
      <c r="T12" s="79">
        <v>10</v>
      </c>
      <c r="U12" s="79">
        <v>0</v>
      </c>
      <c r="V12" s="79">
        <v>30</v>
      </c>
      <c r="W12" s="79">
        <v>30</v>
      </c>
      <c r="X12" s="79">
        <v>10</v>
      </c>
      <c r="Y12" s="79">
        <v>30</v>
      </c>
      <c r="Z12" s="81">
        <v>120</v>
      </c>
    </row>
    <row r="13" spans="1:26" ht="60">
      <c r="A13" s="79">
        <v>9</v>
      </c>
      <c r="B13" s="79">
        <v>7197341</v>
      </c>
      <c r="C13" s="79" t="s">
        <v>110</v>
      </c>
      <c r="D13" s="80">
        <v>3100000</v>
      </c>
      <c r="E13" s="80">
        <v>155000</v>
      </c>
      <c r="F13" s="79">
        <v>5</v>
      </c>
      <c r="G13" s="80">
        <v>558000</v>
      </c>
      <c r="H13" s="79">
        <v>18</v>
      </c>
      <c r="I13" s="80">
        <v>2387000</v>
      </c>
      <c r="J13" s="79" t="s">
        <v>96</v>
      </c>
      <c r="K13" s="79" t="s">
        <v>97</v>
      </c>
      <c r="L13" s="79">
        <v>500</v>
      </c>
      <c r="M13" s="79">
        <v>198</v>
      </c>
      <c r="N13" s="79">
        <v>1215</v>
      </c>
      <c r="O13" s="79">
        <v>266</v>
      </c>
      <c r="P13" s="79" t="s">
        <v>98</v>
      </c>
      <c r="Q13" s="79" t="s">
        <v>62</v>
      </c>
      <c r="R13" s="79">
        <v>5</v>
      </c>
      <c r="S13" s="79">
        <v>8</v>
      </c>
      <c r="T13" s="79">
        <v>15</v>
      </c>
      <c r="U13" s="79">
        <v>15</v>
      </c>
      <c r="V13" s="79">
        <v>5</v>
      </c>
      <c r="W13" s="79">
        <v>30</v>
      </c>
      <c r="X13" s="79">
        <v>10</v>
      </c>
      <c r="Y13" s="79">
        <v>30</v>
      </c>
      <c r="Z13" s="81">
        <v>118</v>
      </c>
    </row>
    <row r="14" spans="1:26" ht="60">
      <c r="A14" s="79">
        <v>10</v>
      </c>
      <c r="B14" s="79">
        <v>7196391</v>
      </c>
      <c r="C14" s="79" t="s">
        <v>111</v>
      </c>
      <c r="D14" s="80">
        <v>2000000</v>
      </c>
      <c r="E14" s="80">
        <v>170000</v>
      </c>
      <c r="F14" s="79">
        <v>8.5</v>
      </c>
      <c r="G14" s="80">
        <v>360000</v>
      </c>
      <c r="H14" s="79">
        <v>18</v>
      </c>
      <c r="I14" s="80">
        <v>1470000</v>
      </c>
      <c r="J14" s="79" t="s">
        <v>104</v>
      </c>
      <c r="K14" s="79" t="s">
        <v>107</v>
      </c>
      <c r="L14" s="79">
        <v>145</v>
      </c>
      <c r="M14" s="79">
        <v>98</v>
      </c>
      <c r="N14" s="79">
        <v>1149</v>
      </c>
      <c r="O14" s="79">
        <v>285</v>
      </c>
      <c r="P14" s="79" t="s">
        <v>98</v>
      </c>
      <c r="Q14" s="79" t="s">
        <v>62</v>
      </c>
      <c r="R14" s="79">
        <v>6</v>
      </c>
      <c r="S14" s="79">
        <v>8</v>
      </c>
      <c r="T14" s="79">
        <v>10</v>
      </c>
      <c r="U14" s="79">
        <v>0</v>
      </c>
      <c r="V14" s="79">
        <v>20</v>
      </c>
      <c r="W14" s="79">
        <v>30</v>
      </c>
      <c r="X14" s="79">
        <v>10</v>
      </c>
      <c r="Y14" s="79">
        <v>30</v>
      </c>
      <c r="Z14" s="81">
        <v>114</v>
      </c>
    </row>
    <row r="15" spans="1:26" ht="60">
      <c r="A15" s="79">
        <v>11</v>
      </c>
      <c r="B15" s="79">
        <v>7182194</v>
      </c>
      <c r="C15" s="79" t="s">
        <v>112</v>
      </c>
      <c r="D15" s="80">
        <v>1900000</v>
      </c>
      <c r="E15" s="80">
        <v>190000</v>
      </c>
      <c r="F15" s="79">
        <v>10</v>
      </c>
      <c r="G15" s="80">
        <v>285000</v>
      </c>
      <c r="H15" s="79">
        <v>15</v>
      </c>
      <c r="I15" s="80">
        <v>1425000</v>
      </c>
      <c r="J15" s="79" t="s">
        <v>96</v>
      </c>
      <c r="K15" s="79" t="s">
        <v>97</v>
      </c>
      <c r="L15" s="79">
        <v>125</v>
      </c>
      <c r="M15" s="79">
        <v>165</v>
      </c>
      <c r="N15" s="79">
        <v>346</v>
      </c>
      <c r="O15" s="79">
        <v>54</v>
      </c>
      <c r="P15" s="79" t="s">
        <v>98</v>
      </c>
      <c r="Q15" s="79" t="s">
        <v>113</v>
      </c>
      <c r="R15" s="79">
        <v>7</v>
      </c>
      <c r="S15" s="79">
        <v>5</v>
      </c>
      <c r="T15" s="79">
        <v>15</v>
      </c>
      <c r="U15" s="79">
        <v>15</v>
      </c>
      <c r="V15" s="79">
        <v>30</v>
      </c>
      <c r="W15" s="79">
        <v>30</v>
      </c>
      <c r="X15" s="79">
        <v>0</v>
      </c>
      <c r="Y15" s="79">
        <v>10</v>
      </c>
      <c r="Z15" s="81">
        <v>112</v>
      </c>
    </row>
    <row r="16" spans="1:26" ht="45">
      <c r="A16" s="79">
        <v>12</v>
      </c>
      <c r="B16" s="79">
        <v>7177258</v>
      </c>
      <c r="C16" s="79" t="s">
        <v>114</v>
      </c>
      <c r="D16" s="80">
        <v>1460000</v>
      </c>
      <c r="E16" s="80">
        <v>146000</v>
      </c>
      <c r="F16" s="79">
        <v>10</v>
      </c>
      <c r="G16" s="80">
        <v>321200</v>
      </c>
      <c r="H16" s="79">
        <v>22</v>
      </c>
      <c r="I16" s="80">
        <v>992800</v>
      </c>
      <c r="J16" s="79" t="s">
        <v>104</v>
      </c>
      <c r="K16" s="79" t="s">
        <v>97</v>
      </c>
      <c r="L16" s="79">
        <v>126</v>
      </c>
      <c r="M16" s="79">
        <v>126</v>
      </c>
      <c r="N16" s="79">
        <v>265</v>
      </c>
      <c r="O16" s="79">
        <v>21</v>
      </c>
      <c r="P16" s="79" t="s">
        <v>98</v>
      </c>
      <c r="Q16" s="79" t="s">
        <v>62</v>
      </c>
      <c r="R16" s="79">
        <v>7</v>
      </c>
      <c r="S16" s="79">
        <v>12</v>
      </c>
      <c r="T16" s="79">
        <v>10</v>
      </c>
      <c r="U16" s="79">
        <v>15</v>
      </c>
      <c r="V16" s="79">
        <v>30</v>
      </c>
      <c r="W16" s="79">
        <v>30</v>
      </c>
      <c r="X16" s="79">
        <v>0</v>
      </c>
      <c r="Y16" s="79">
        <v>5</v>
      </c>
      <c r="Z16" s="81">
        <v>109</v>
      </c>
    </row>
    <row r="17" spans="1:26" ht="45">
      <c r="A17" s="79">
        <v>13</v>
      </c>
      <c r="B17" s="79">
        <v>7197385</v>
      </c>
      <c r="C17" s="79" t="s">
        <v>115</v>
      </c>
      <c r="D17" s="80">
        <v>1500000</v>
      </c>
      <c r="E17" s="80">
        <v>112500</v>
      </c>
      <c r="F17" s="79">
        <v>7.5</v>
      </c>
      <c r="G17" s="80">
        <v>270000</v>
      </c>
      <c r="H17" s="79">
        <v>18</v>
      </c>
      <c r="I17" s="80">
        <v>1117500</v>
      </c>
      <c r="J17" s="79" t="s">
        <v>104</v>
      </c>
      <c r="K17" s="79" t="s">
        <v>107</v>
      </c>
      <c r="L17" s="79">
        <v>205</v>
      </c>
      <c r="M17" s="79">
        <v>149</v>
      </c>
      <c r="N17" s="79">
        <v>846</v>
      </c>
      <c r="O17" s="79">
        <v>161</v>
      </c>
      <c r="P17" s="79" t="s">
        <v>98</v>
      </c>
      <c r="Q17" s="79" t="s">
        <v>62</v>
      </c>
      <c r="R17" s="79">
        <v>5</v>
      </c>
      <c r="S17" s="79">
        <v>8</v>
      </c>
      <c r="T17" s="79">
        <v>10</v>
      </c>
      <c r="U17" s="79">
        <v>0</v>
      </c>
      <c r="V17" s="79">
        <v>20</v>
      </c>
      <c r="W17" s="79">
        <v>30</v>
      </c>
      <c r="X17" s="79">
        <v>5</v>
      </c>
      <c r="Y17" s="79">
        <v>30</v>
      </c>
      <c r="Z17" s="81">
        <v>108</v>
      </c>
    </row>
    <row r="18" spans="1:26" ht="60">
      <c r="A18" s="79">
        <v>14</v>
      </c>
      <c r="B18" s="79">
        <v>7199920</v>
      </c>
      <c r="C18" s="79" t="s">
        <v>116</v>
      </c>
      <c r="D18" s="80">
        <v>750000</v>
      </c>
      <c r="E18" s="80">
        <v>37500</v>
      </c>
      <c r="F18" s="79">
        <v>5</v>
      </c>
      <c r="G18" s="80">
        <v>135000</v>
      </c>
      <c r="H18" s="79">
        <v>18</v>
      </c>
      <c r="I18" s="80">
        <v>577500</v>
      </c>
      <c r="J18" s="79" t="s">
        <v>104</v>
      </c>
      <c r="K18" s="79" t="s">
        <v>97</v>
      </c>
      <c r="L18" s="79">
        <v>47</v>
      </c>
      <c r="M18" s="79">
        <v>47</v>
      </c>
      <c r="N18" s="79">
        <v>324</v>
      </c>
      <c r="O18" s="79">
        <v>27</v>
      </c>
      <c r="P18" s="79" t="s">
        <v>101</v>
      </c>
      <c r="Q18" s="79" t="s">
        <v>62</v>
      </c>
      <c r="R18" s="79">
        <v>5</v>
      </c>
      <c r="S18" s="79">
        <v>13</v>
      </c>
      <c r="T18" s="79">
        <v>10</v>
      </c>
      <c r="U18" s="79">
        <v>15</v>
      </c>
      <c r="V18" s="79">
        <v>30</v>
      </c>
      <c r="W18" s="79">
        <v>30</v>
      </c>
      <c r="X18" s="79">
        <v>0</v>
      </c>
      <c r="Y18" s="79">
        <v>5</v>
      </c>
      <c r="Z18" s="81">
        <v>108</v>
      </c>
    </row>
    <row r="19" spans="1:26" ht="60">
      <c r="A19" s="79">
        <v>15</v>
      </c>
      <c r="B19" s="79">
        <v>7178832</v>
      </c>
      <c r="C19" s="79" t="s">
        <v>117</v>
      </c>
      <c r="D19" s="80">
        <v>1000000</v>
      </c>
      <c r="E19" s="80">
        <v>50000</v>
      </c>
      <c r="F19" s="79">
        <v>5</v>
      </c>
      <c r="G19" s="80">
        <v>150000</v>
      </c>
      <c r="H19" s="79">
        <v>15</v>
      </c>
      <c r="I19" s="80">
        <v>800000</v>
      </c>
      <c r="J19" s="79" t="s">
        <v>104</v>
      </c>
      <c r="K19" s="79" t="s">
        <v>97</v>
      </c>
      <c r="L19" s="79">
        <v>60</v>
      </c>
      <c r="M19" s="79">
        <v>102</v>
      </c>
      <c r="N19" s="79">
        <v>255</v>
      </c>
      <c r="O19" s="79">
        <v>23</v>
      </c>
      <c r="P19" s="79" t="s">
        <v>101</v>
      </c>
      <c r="Q19" s="79" t="s">
        <v>62</v>
      </c>
      <c r="R19" s="79">
        <v>5</v>
      </c>
      <c r="S19" s="79">
        <v>10</v>
      </c>
      <c r="T19" s="79">
        <v>10</v>
      </c>
      <c r="U19" s="79">
        <v>15</v>
      </c>
      <c r="V19" s="79">
        <v>30</v>
      </c>
      <c r="W19" s="79">
        <v>30</v>
      </c>
      <c r="X19" s="79">
        <v>0</v>
      </c>
      <c r="Y19" s="79">
        <v>5</v>
      </c>
      <c r="Z19" s="81">
        <v>105</v>
      </c>
    </row>
    <row r="20" spans="1:26" ht="45">
      <c r="A20" s="79">
        <v>16</v>
      </c>
      <c r="B20" s="79">
        <v>7181957</v>
      </c>
      <c r="C20" s="79" t="s">
        <v>118</v>
      </c>
      <c r="D20" s="80">
        <v>400000</v>
      </c>
      <c r="E20" s="80">
        <v>40000</v>
      </c>
      <c r="F20" s="79">
        <v>10</v>
      </c>
      <c r="G20" s="80">
        <v>72000</v>
      </c>
      <c r="H20" s="79">
        <v>18</v>
      </c>
      <c r="I20" s="80">
        <v>288000</v>
      </c>
      <c r="J20" s="79" t="s">
        <v>104</v>
      </c>
      <c r="K20" s="79" t="s">
        <v>97</v>
      </c>
      <c r="L20" s="79">
        <v>82</v>
      </c>
      <c r="M20" s="79">
        <v>71</v>
      </c>
      <c r="N20" s="79">
        <v>326</v>
      </c>
      <c r="O20" s="79">
        <v>25</v>
      </c>
      <c r="P20" s="79" t="s">
        <v>98</v>
      </c>
      <c r="Q20" s="79" t="s">
        <v>62</v>
      </c>
      <c r="R20" s="79">
        <v>5</v>
      </c>
      <c r="S20" s="79">
        <v>8</v>
      </c>
      <c r="T20" s="79">
        <v>10</v>
      </c>
      <c r="U20" s="79">
        <v>15</v>
      </c>
      <c r="V20" s="79">
        <v>30</v>
      </c>
      <c r="W20" s="79">
        <v>30</v>
      </c>
      <c r="X20" s="79">
        <v>0</v>
      </c>
      <c r="Y20" s="79">
        <v>5</v>
      </c>
      <c r="Z20" s="81">
        <v>103</v>
      </c>
    </row>
    <row r="21" spans="1:26" ht="60">
      <c r="A21" s="79">
        <v>17</v>
      </c>
      <c r="B21" s="79">
        <v>7184474</v>
      </c>
      <c r="C21" s="79" t="s">
        <v>119</v>
      </c>
      <c r="D21" s="80">
        <v>1000100</v>
      </c>
      <c r="E21" s="80">
        <v>85008</v>
      </c>
      <c r="F21" s="79">
        <v>8.5</v>
      </c>
      <c r="G21" s="80">
        <v>180018</v>
      </c>
      <c r="H21" s="79">
        <v>18</v>
      </c>
      <c r="I21" s="80">
        <v>735073.5</v>
      </c>
      <c r="J21" s="79" t="s">
        <v>104</v>
      </c>
      <c r="K21" s="79" t="s">
        <v>97</v>
      </c>
      <c r="L21" s="79">
        <v>120</v>
      </c>
      <c r="M21" s="79">
        <v>97</v>
      </c>
      <c r="N21" s="79">
        <v>242</v>
      </c>
      <c r="O21" s="79">
        <v>20</v>
      </c>
      <c r="P21" s="79" t="s">
        <v>98</v>
      </c>
      <c r="Q21" s="79" t="s">
        <v>62</v>
      </c>
      <c r="R21" s="79">
        <v>6</v>
      </c>
      <c r="S21" s="79">
        <v>8</v>
      </c>
      <c r="T21" s="79">
        <v>10</v>
      </c>
      <c r="U21" s="79">
        <v>15</v>
      </c>
      <c r="V21" s="79">
        <v>30</v>
      </c>
      <c r="W21" s="79">
        <v>30</v>
      </c>
      <c r="X21" s="79">
        <v>0</v>
      </c>
      <c r="Y21" s="79">
        <v>3</v>
      </c>
      <c r="Z21" s="81">
        <v>102</v>
      </c>
    </row>
    <row r="22" spans="1:26" ht="45">
      <c r="A22" s="79">
        <v>18</v>
      </c>
      <c r="B22" s="79">
        <v>7176300</v>
      </c>
      <c r="C22" s="79" t="s">
        <v>120</v>
      </c>
      <c r="D22" s="80">
        <v>1500000</v>
      </c>
      <c r="E22" s="80">
        <v>112500</v>
      </c>
      <c r="F22" s="79">
        <v>7.5</v>
      </c>
      <c r="G22" s="80">
        <v>225000</v>
      </c>
      <c r="H22" s="79">
        <v>15</v>
      </c>
      <c r="I22" s="80">
        <v>1162500</v>
      </c>
      <c r="J22" s="79" t="s">
        <v>104</v>
      </c>
      <c r="K22" s="79" t="s">
        <v>97</v>
      </c>
      <c r="L22" s="79">
        <v>600</v>
      </c>
      <c r="M22" s="79">
        <v>90</v>
      </c>
      <c r="N22" s="79">
        <v>1167</v>
      </c>
      <c r="O22" s="79">
        <v>185</v>
      </c>
      <c r="P22" s="79" t="s">
        <v>98</v>
      </c>
      <c r="Q22" s="79" t="s">
        <v>72</v>
      </c>
      <c r="R22" s="79">
        <v>5</v>
      </c>
      <c r="S22" s="79">
        <v>5</v>
      </c>
      <c r="T22" s="79">
        <v>10</v>
      </c>
      <c r="U22" s="79">
        <v>15</v>
      </c>
      <c r="V22" s="79">
        <v>1</v>
      </c>
      <c r="W22" s="79">
        <v>25</v>
      </c>
      <c r="X22" s="79">
        <v>10</v>
      </c>
      <c r="Y22" s="79">
        <v>30</v>
      </c>
      <c r="Z22" s="81">
        <v>101</v>
      </c>
    </row>
    <row r="23" spans="1:26" ht="30">
      <c r="A23" s="79">
        <v>19</v>
      </c>
      <c r="B23" s="79">
        <v>7180547</v>
      </c>
      <c r="C23" s="79" t="s">
        <v>121</v>
      </c>
      <c r="D23" s="80">
        <v>500000</v>
      </c>
      <c r="E23" s="80">
        <v>50000</v>
      </c>
      <c r="F23" s="79">
        <v>10</v>
      </c>
      <c r="G23" s="80">
        <v>90000</v>
      </c>
      <c r="H23" s="79">
        <v>18</v>
      </c>
      <c r="I23" s="80">
        <v>360000</v>
      </c>
      <c r="J23" s="79" t="s">
        <v>104</v>
      </c>
      <c r="K23" s="79" t="s">
        <v>107</v>
      </c>
      <c r="L23" s="79">
        <v>60</v>
      </c>
      <c r="M23" s="79">
        <v>55</v>
      </c>
      <c r="N23" s="79">
        <v>259</v>
      </c>
      <c r="O23" s="79">
        <v>71</v>
      </c>
      <c r="P23" s="79" t="s">
        <v>98</v>
      </c>
      <c r="Q23" s="79" t="s">
        <v>68</v>
      </c>
      <c r="R23" s="79">
        <v>5</v>
      </c>
      <c r="S23" s="79">
        <v>8</v>
      </c>
      <c r="T23" s="79">
        <v>10</v>
      </c>
      <c r="U23" s="79">
        <v>0</v>
      </c>
      <c r="V23" s="79">
        <v>30</v>
      </c>
      <c r="W23" s="79">
        <v>30</v>
      </c>
      <c r="X23" s="79">
        <v>0</v>
      </c>
      <c r="Y23" s="79">
        <v>15</v>
      </c>
      <c r="Z23" s="81">
        <v>98</v>
      </c>
    </row>
    <row r="24" spans="1:26" ht="60">
      <c r="A24" s="79">
        <v>20</v>
      </c>
      <c r="B24" s="79">
        <v>7198726</v>
      </c>
      <c r="C24" s="79" t="s">
        <v>122</v>
      </c>
      <c r="D24" s="80">
        <v>1000000</v>
      </c>
      <c r="E24" s="80">
        <v>50000</v>
      </c>
      <c r="F24" s="79">
        <v>5</v>
      </c>
      <c r="G24" s="80">
        <v>180000</v>
      </c>
      <c r="H24" s="79">
        <v>18</v>
      </c>
      <c r="I24" s="80">
        <v>770000</v>
      </c>
      <c r="J24" s="79" t="s">
        <v>104</v>
      </c>
      <c r="K24" s="79" t="s">
        <v>107</v>
      </c>
      <c r="L24" s="79">
        <v>120</v>
      </c>
      <c r="M24" s="79">
        <v>110</v>
      </c>
      <c r="N24" s="79">
        <v>292</v>
      </c>
      <c r="O24" s="79">
        <v>24</v>
      </c>
      <c r="P24" s="79" t="s">
        <v>101</v>
      </c>
      <c r="Q24" s="79" t="s">
        <v>62</v>
      </c>
      <c r="R24" s="79">
        <v>5</v>
      </c>
      <c r="S24" s="79">
        <v>13</v>
      </c>
      <c r="T24" s="79">
        <v>10</v>
      </c>
      <c r="U24" s="79">
        <v>0</v>
      </c>
      <c r="V24" s="79">
        <v>30</v>
      </c>
      <c r="W24" s="79">
        <v>30</v>
      </c>
      <c r="X24" s="79">
        <v>0</v>
      </c>
      <c r="Y24" s="79">
        <v>5</v>
      </c>
      <c r="Z24" s="81">
        <v>93</v>
      </c>
    </row>
    <row r="25" spans="1:26" ht="45">
      <c r="A25" s="79">
        <v>21</v>
      </c>
      <c r="B25" s="79">
        <v>7198921</v>
      </c>
      <c r="C25" s="79" t="s">
        <v>123</v>
      </c>
      <c r="D25" s="80">
        <v>1500000</v>
      </c>
      <c r="E25" s="80">
        <v>112500</v>
      </c>
      <c r="F25" s="79">
        <v>7.5</v>
      </c>
      <c r="G25" s="80">
        <v>270000</v>
      </c>
      <c r="H25" s="79">
        <v>18</v>
      </c>
      <c r="I25" s="80">
        <v>1117500</v>
      </c>
      <c r="J25" s="79" t="s">
        <v>104</v>
      </c>
      <c r="K25" s="79" t="s">
        <v>97</v>
      </c>
      <c r="L25" s="79">
        <v>400</v>
      </c>
      <c r="M25" s="79">
        <v>150</v>
      </c>
      <c r="N25" s="79">
        <v>833</v>
      </c>
      <c r="O25" s="79">
        <v>73</v>
      </c>
      <c r="P25" s="79" t="s">
        <v>98</v>
      </c>
      <c r="Q25" s="79" t="s">
        <v>62</v>
      </c>
      <c r="R25" s="79">
        <v>5</v>
      </c>
      <c r="S25" s="79">
        <v>8</v>
      </c>
      <c r="T25" s="79">
        <v>10</v>
      </c>
      <c r="U25" s="79">
        <v>15</v>
      </c>
      <c r="V25" s="79">
        <v>5</v>
      </c>
      <c r="W25" s="79">
        <v>30</v>
      </c>
      <c r="X25" s="79">
        <v>5</v>
      </c>
      <c r="Y25" s="79">
        <v>15</v>
      </c>
      <c r="Z25" s="81">
        <v>93</v>
      </c>
    </row>
    <row r="26" spans="1:26" ht="60">
      <c r="A26" s="79">
        <v>22</v>
      </c>
      <c r="B26" s="79">
        <v>7182643</v>
      </c>
      <c r="C26" s="79" t="s">
        <v>124</v>
      </c>
      <c r="D26" s="80">
        <v>3000000</v>
      </c>
      <c r="E26" s="80">
        <v>150000</v>
      </c>
      <c r="F26" s="79">
        <v>5</v>
      </c>
      <c r="G26" s="80">
        <v>450000</v>
      </c>
      <c r="H26" s="79">
        <v>15</v>
      </c>
      <c r="I26" s="80">
        <v>2400000</v>
      </c>
      <c r="J26" s="79" t="s">
        <v>104</v>
      </c>
      <c r="K26" s="79" t="s">
        <v>107</v>
      </c>
      <c r="L26" s="79">
        <v>50</v>
      </c>
      <c r="M26" s="79">
        <v>60</v>
      </c>
      <c r="N26" s="79">
        <v>318</v>
      </c>
      <c r="O26" s="79">
        <v>21</v>
      </c>
      <c r="P26" s="79" t="s">
        <v>101</v>
      </c>
      <c r="Q26" s="79" t="s">
        <v>62</v>
      </c>
      <c r="R26" s="79">
        <v>5</v>
      </c>
      <c r="S26" s="79">
        <v>10</v>
      </c>
      <c r="T26" s="79">
        <v>10</v>
      </c>
      <c r="U26" s="79">
        <v>0</v>
      </c>
      <c r="V26" s="79">
        <v>30</v>
      </c>
      <c r="W26" s="79">
        <v>30</v>
      </c>
      <c r="X26" s="79">
        <v>0</v>
      </c>
      <c r="Y26" s="79">
        <v>5</v>
      </c>
      <c r="Z26" s="81">
        <v>90</v>
      </c>
    </row>
    <row r="27" spans="1:26" ht="45">
      <c r="A27" s="79">
        <v>23</v>
      </c>
      <c r="B27" s="79">
        <v>7196925</v>
      </c>
      <c r="C27" s="79" t="s">
        <v>125</v>
      </c>
      <c r="D27" s="80">
        <v>4200000</v>
      </c>
      <c r="E27" s="80">
        <v>210000</v>
      </c>
      <c r="F27" s="79">
        <v>5</v>
      </c>
      <c r="G27" s="80">
        <v>504000</v>
      </c>
      <c r="H27" s="79">
        <v>12</v>
      </c>
      <c r="I27" s="80">
        <v>3486000</v>
      </c>
      <c r="J27" s="79" t="s">
        <v>96</v>
      </c>
      <c r="K27" s="79" t="s">
        <v>97</v>
      </c>
      <c r="L27" s="79">
        <v>210</v>
      </c>
      <c r="M27" s="79">
        <v>210</v>
      </c>
      <c r="N27" s="79">
        <v>169</v>
      </c>
      <c r="O27" s="79">
        <v>11</v>
      </c>
      <c r="P27" s="79" t="s">
        <v>101</v>
      </c>
      <c r="Q27" s="79" t="s">
        <v>63</v>
      </c>
      <c r="R27" s="79">
        <v>5</v>
      </c>
      <c r="S27" s="79">
        <v>7</v>
      </c>
      <c r="T27" s="79">
        <v>15</v>
      </c>
      <c r="U27" s="79">
        <v>15</v>
      </c>
      <c r="V27" s="79">
        <v>30</v>
      </c>
      <c r="W27" s="79">
        <v>15</v>
      </c>
      <c r="X27" s="79">
        <v>0</v>
      </c>
      <c r="Y27" s="79">
        <v>3</v>
      </c>
      <c r="Z27" s="81">
        <v>90</v>
      </c>
    </row>
    <row r="28" spans="1:26" ht="45">
      <c r="A28" s="79">
        <v>24</v>
      </c>
      <c r="B28" s="79">
        <v>7178223</v>
      </c>
      <c r="C28" s="79" t="s">
        <v>126</v>
      </c>
      <c r="D28" s="80">
        <v>3000000</v>
      </c>
      <c r="E28" s="80">
        <v>300000</v>
      </c>
      <c r="F28" s="79">
        <v>10</v>
      </c>
      <c r="G28" s="80">
        <v>510000</v>
      </c>
      <c r="H28" s="79">
        <v>17</v>
      </c>
      <c r="I28" s="80">
        <v>2190000</v>
      </c>
      <c r="J28" s="79" t="s">
        <v>96</v>
      </c>
      <c r="K28" s="79" t="s">
        <v>97</v>
      </c>
      <c r="L28" s="79">
        <v>87</v>
      </c>
      <c r="M28" s="79">
        <v>72</v>
      </c>
      <c r="N28" s="79">
        <v>85</v>
      </c>
      <c r="O28" s="79">
        <v>7</v>
      </c>
      <c r="P28" s="79" t="s">
        <v>98</v>
      </c>
      <c r="Q28" s="79" t="s">
        <v>68</v>
      </c>
      <c r="R28" s="79">
        <v>7</v>
      </c>
      <c r="S28" s="79">
        <v>7</v>
      </c>
      <c r="T28" s="79">
        <v>15</v>
      </c>
      <c r="U28" s="79">
        <v>15</v>
      </c>
      <c r="V28" s="79">
        <v>30</v>
      </c>
      <c r="W28" s="79">
        <v>15</v>
      </c>
      <c r="X28" s="79">
        <v>0</v>
      </c>
      <c r="Y28" s="79">
        <v>0</v>
      </c>
      <c r="Z28" s="81">
        <v>89</v>
      </c>
    </row>
    <row r="29" spans="1:26" ht="45">
      <c r="A29" s="79">
        <v>25</v>
      </c>
      <c r="B29" s="79">
        <v>7177224</v>
      </c>
      <c r="C29" s="79" t="s">
        <v>127</v>
      </c>
      <c r="D29" s="80">
        <v>370000</v>
      </c>
      <c r="E29" s="80">
        <v>37000</v>
      </c>
      <c r="F29" s="79">
        <v>10</v>
      </c>
      <c r="G29" s="80">
        <v>92500</v>
      </c>
      <c r="H29" s="79">
        <v>25</v>
      </c>
      <c r="I29" s="80">
        <v>240500</v>
      </c>
      <c r="J29" s="79" t="s">
        <v>104</v>
      </c>
      <c r="K29" s="79" t="s">
        <v>107</v>
      </c>
      <c r="L29" s="79">
        <v>126</v>
      </c>
      <c r="M29" s="79">
        <v>126</v>
      </c>
      <c r="N29" s="79">
        <v>250</v>
      </c>
      <c r="O29" s="79">
        <v>17</v>
      </c>
      <c r="P29" s="79" t="s">
        <v>98</v>
      </c>
      <c r="Q29" s="79" t="s">
        <v>62</v>
      </c>
      <c r="R29" s="79">
        <v>5</v>
      </c>
      <c r="S29" s="79">
        <v>15</v>
      </c>
      <c r="T29" s="79">
        <v>10</v>
      </c>
      <c r="U29" s="79">
        <v>0</v>
      </c>
      <c r="V29" s="79">
        <v>30</v>
      </c>
      <c r="W29" s="79">
        <v>25</v>
      </c>
      <c r="X29" s="79">
        <v>0</v>
      </c>
      <c r="Y29" s="79">
        <v>3</v>
      </c>
      <c r="Z29" s="81">
        <v>88</v>
      </c>
    </row>
    <row r="30" spans="1:26" ht="45">
      <c r="A30" s="79">
        <v>26</v>
      </c>
      <c r="B30" s="79">
        <v>7178010</v>
      </c>
      <c r="C30" s="79" t="s">
        <v>128</v>
      </c>
      <c r="D30" s="80">
        <v>1500000</v>
      </c>
      <c r="E30" s="80">
        <v>75000</v>
      </c>
      <c r="F30" s="79">
        <v>5</v>
      </c>
      <c r="G30" s="80">
        <v>225000</v>
      </c>
      <c r="H30" s="79">
        <v>15</v>
      </c>
      <c r="I30" s="80">
        <v>1200000</v>
      </c>
      <c r="J30" s="79" t="s">
        <v>104</v>
      </c>
      <c r="K30" s="79" t="s">
        <v>107</v>
      </c>
      <c r="L30" s="79">
        <v>52</v>
      </c>
      <c r="M30" s="79">
        <v>52</v>
      </c>
      <c r="N30" s="79">
        <v>219</v>
      </c>
      <c r="O30" s="79">
        <v>16</v>
      </c>
      <c r="P30" s="79" t="s">
        <v>101</v>
      </c>
      <c r="Q30" s="79" t="s">
        <v>62</v>
      </c>
      <c r="R30" s="79">
        <v>5</v>
      </c>
      <c r="S30" s="79">
        <v>10</v>
      </c>
      <c r="T30" s="79">
        <v>10</v>
      </c>
      <c r="U30" s="79">
        <v>0</v>
      </c>
      <c r="V30" s="79">
        <v>30</v>
      </c>
      <c r="W30" s="79">
        <v>30</v>
      </c>
      <c r="X30" s="79">
        <v>0</v>
      </c>
      <c r="Y30" s="79">
        <v>3</v>
      </c>
      <c r="Z30" s="81">
        <v>88</v>
      </c>
    </row>
    <row r="31" spans="1:26" ht="90">
      <c r="A31" s="79">
        <v>27</v>
      </c>
      <c r="B31" s="79">
        <v>7205099</v>
      </c>
      <c r="C31" s="79" t="s">
        <v>129</v>
      </c>
      <c r="D31" s="80">
        <v>2500000</v>
      </c>
      <c r="E31" s="80">
        <v>125000</v>
      </c>
      <c r="F31" s="79">
        <v>5</v>
      </c>
      <c r="G31" s="80">
        <v>375000</v>
      </c>
      <c r="H31" s="79">
        <v>15</v>
      </c>
      <c r="I31" s="80">
        <v>2000000</v>
      </c>
      <c r="J31" s="79" t="s">
        <v>100</v>
      </c>
      <c r="K31" s="79" t="s">
        <v>107</v>
      </c>
      <c r="L31" s="79">
        <v>85</v>
      </c>
      <c r="M31" s="79">
        <v>75</v>
      </c>
      <c r="N31" s="79">
        <v>159</v>
      </c>
      <c r="O31" s="79">
        <v>12</v>
      </c>
      <c r="P31" s="79" t="s">
        <v>101</v>
      </c>
      <c r="Q31" s="79" t="s">
        <v>63</v>
      </c>
      <c r="R31" s="79">
        <v>5</v>
      </c>
      <c r="S31" s="79">
        <v>10</v>
      </c>
      <c r="T31" s="79">
        <v>15</v>
      </c>
      <c r="U31" s="79">
        <v>0</v>
      </c>
      <c r="V31" s="79">
        <v>30</v>
      </c>
      <c r="W31" s="79">
        <v>25</v>
      </c>
      <c r="X31" s="79">
        <v>0</v>
      </c>
      <c r="Y31" s="79">
        <v>3</v>
      </c>
      <c r="Z31" s="81">
        <v>88</v>
      </c>
    </row>
    <row r="32" spans="1:26" ht="60">
      <c r="A32" s="79">
        <v>28</v>
      </c>
      <c r="B32" s="79">
        <v>7181258</v>
      </c>
      <c r="C32" s="79" t="s">
        <v>130</v>
      </c>
      <c r="D32" s="80">
        <v>3100000</v>
      </c>
      <c r="E32" s="80">
        <v>155000</v>
      </c>
      <c r="F32" s="79">
        <v>5</v>
      </c>
      <c r="G32" s="80">
        <v>465000</v>
      </c>
      <c r="H32" s="79">
        <v>15</v>
      </c>
      <c r="I32" s="80">
        <v>2480000</v>
      </c>
      <c r="J32" s="79" t="s">
        <v>104</v>
      </c>
      <c r="K32" s="79" t="s">
        <v>107</v>
      </c>
      <c r="L32" s="79">
        <v>150</v>
      </c>
      <c r="M32" s="79">
        <v>200</v>
      </c>
      <c r="N32" s="79">
        <v>492</v>
      </c>
      <c r="O32" s="79">
        <v>27</v>
      </c>
      <c r="P32" s="79" t="s">
        <v>98</v>
      </c>
      <c r="Q32" s="79" t="s">
        <v>62</v>
      </c>
      <c r="R32" s="79">
        <v>5</v>
      </c>
      <c r="S32" s="79">
        <v>5</v>
      </c>
      <c r="T32" s="79">
        <v>10</v>
      </c>
      <c r="U32" s="79">
        <v>0</v>
      </c>
      <c r="V32" s="79">
        <v>30</v>
      </c>
      <c r="W32" s="79">
        <v>30</v>
      </c>
      <c r="X32" s="79">
        <v>0</v>
      </c>
      <c r="Y32" s="79">
        <v>5</v>
      </c>
      <c r="Z32" s="81">
        <v>85</v>
      </c>
    </row>
    <row r="33" spans="1:26" ht="45">
      <c r="A33" s="79">
        <v>29</v>
      </c>
      <c r="B33" s="79">
        <v>7177945</v>
      </c>
      <c r="C33" s="79" t="s">
        <v>131</v>
      </c>
      <c r="D33" s="80">
        <v>500000</v>
      </c>
      <c r="E33" s="80">
        <v>50000</v>
      </c>
      <c r="F33" s="79">
        <v>10</v>
      </c>
      <c r="G33" s="80">
        <v>75000</v>
      </c>
      <c r="H33" s="79">
        <v>15</v>
      </c>
      <c r="I33" s="80">
        <v>375000</v>
      </c>
      <c r="J33" s="79" t="s">
        <v>104</v>
      </c>
      <c r="K33" s="79" t="s">
        <v>107</v>
      </c>
      <c r="L33" s="79">
        <v>32</v>
      </c>
      <c r="M33" s="79">
        <v>60</v>
      </c>
      <c r="N33" s="79">
        <v>108</v>
      </c>
      <c r="O33" s="79">
        <v>10</v>
      </c>
      <c r="P33" s="79" t="s">
        <v>98</v>
      </c>
      <c r="Q33" s="79" t="s">
        <v>70</v>
      </c>
      <c r="R33" s="79">
        <v>5</v>
      </c>
      <c r="S33" s="79">
        <v>5</v>
      </c>
      <c r="T33" s="79">
        <v>10</v>
      </c>
      <c r="U33" s="79">
        <v>0</v>
      </c>
      <c r="V33" s="79">
        <v>30</v>
      </c>
      <c r="W33" s="79">
        <v>30</v>
      </c>
      <c r="X33" s="79">
        <v>0</v>
      </c>
      <c r="Y33" s="79">
        <v>3</v>
      </c>
      <c r="Z33" s="81">
        <v>83</v>
      </c>
    </row>
    <row r="34" spans="1:26" ht="45">
      <c r="A34" s="79">
        <v>30</v>
      </c>
      <c r="B34" s="79">
        <v>7178195</v>
      </c>
      <c r="C34" s="79" t="s">
        <v>132</v>
      </c>
      <c r="D34" s="80">
        <v>2100000</v>
      </c>
      <c r="E34" s="80">
        <v>105000</v>
      </c>
      <c r="F34" s="79">
        <v>5</v>
      </c>
      <c r="G34" s="80">
        <v>378000</v>
      </c>
      <c r="H34" s="79">
        <v>18</v>
      </c>
      <c r="I34" s="80">
        <v>1617000</v>
      </c>
      <c r="J34" s="79" t="s">
        <v>104</v>
      </c>
      <c r="K34" s="79" t="s">
        <v>107</v>
      </c>
      <c r="L34" s="79">
        <v>210</v>
      </c>
      <c r="M34" s="79">
        <v>118</v>
      </c>
      <c r="N34" s="79">
        <v>479</v>
      </c>
      <c r="O34" s="79">
        <v>23</v>
      </c>
      <c r="P34" s="79" t="s">
        <v>101</v>
      </c>
      <c r="Q34" s="79" t="s">
        <v>62</v>
      </c>
      <c r="R34" s="79">
        <v>5</v>
      </c>
      <c r="S34" s="79">
        <v>13</v>
      </c>
      <c r="T34" s="79">
        <v>10</v>
      </c>
      <c r="U34" s="79">
        <v>0</v>
      </c>
      <c r="V34" s="79">
        <v>10</v>
      </c>
      <c r="W34" s="79">
        <v>30</v>
      </c>
      <c r="X34" s="79">
        <v>0</v>
      </c>
      <c r="Y34" s="79">
        <v>5</v>
      </c>
      <c r="Z34" s="81">
        <v>73</v>
      </c>
    </row>
    <row r="35" spans="1:26" ht="45">
      <c r="A35" s="79">
        <v>31</v>
      </c>
      <c r="B35" s="79">
        <v>7195458</v>
      </c>
      <c r="C35" s="79" t="s">
        <v>133</v>
      </c>
      <c r="D35" s="80">
        <v>250000</v>
      </c>
      <c r="E35" s="80">
        <v>12500</v>
      </c>
      <c r="F35" s="79">
        <v>5</v>
      </c>
      <c r="G35" s="80">
        <v>45000</v>
      </c>
      <c r="H35" s="79">
        <v>18</v>
      </c>
      <c r="I35" s="80">
        <v>192500</v>
      </c>
      <c r="J35" s="79" t="s">
        <v>104</v>
      </c>
      <c r="K35" s="79" t="s">
        <v>107</v>
      </c>
      <c r="L35" s="79">
        <v>37</v>
      </c>
      <c r="M35" s="79">
        <v>18</v>
      </c>
      <c r="N35" s="79">
        <v>351</v>
      </c>
      <c r="O35" s="79">
        <v>27</v>
      </c>
      <c r="P35" s="79" t="s">
        <v>101</v>
      </c>
      <c r="Q35" s="79" t="s">
        <v>62</v>
      </c>
      <c r="R35" s="79">
        <v>5</v>
      </c>
      <c r="S35" s="79">
        <v>13</v>
      </c>
      <c r="T35" s="79">
        <v>10</v>
      </c>
      <c r="U35" s="79">
        <v>0</v>
      </c>
      <c r="V35" s="79">
        <v>10</v>
      </c>
      <c r="W35" s="79">
        <v>30</v>
      </c>
      <c r="X35" s="79">
        <v>0</v>
      </c>
      <c r="Y35" s="79">
        <v>5</v>
      </c>
      <c r="Z35" s="81">
        <v>73</v>
      </c>
    </row>
    <row r="36" spans="1:26" ht="60">
      <c r="A36" s="79">
        <v>32</v>
      </c>
      <c r="B36" s="79">
        <v>7198514</v>
      </c>
      <c r="C36" s="79" t="s">
        <v>134</v>
      </c>
      <c r="D36" s="80">
        <v>1000000</v>
      </c>
      <c r="E36" s="80">
        <v>100000</v>
      </c>
      <c r="F36" s="79">
        <v>10</v>
      </c>
      <c r="G36" s="80">
        <v>180000</v>
      </c>
      <c r="H36" s="79">
        <v>18</v>
      </c>
      <c r="I36" s="80">
        <v>720000</v>
      </c>
      <c r="J36" s="79" t="s">
        <v>104</v>
      </c>
      <c r="K36" s="79" t="s">
        <v>107</v>
      </c>
      <c r="L36" s="79">
        <v>400</v>
      </c>
      <c r="M36" s="79">
        <v>150</v>
      </c>
      <c r="N36" s="79">
        <v>680</v>
      </c>
      <c r="O36" s="79">
        <v>69</v>
      </c>
      <c r="P36" s="79" t="s">
        <v>98</v>
      </c>
      <c r="Q36" s="79" t="s">
        <v>62</v>
      </c>
      <c r="R36" s="79">
        <v>5</v>
      </c>
      <c r="S36" s="79">
        <v>8</v>
      </c>
      <c r="T36" s="79">
        <v>10</v>
      </c>
      <c r="U36" s="79">
        <v>0</v>
      </c>
      <c r="V36" s="79">
        <v>5</v>
      </c>
      <c r="W36" s="79">
        <v>25</v>
      </c>
      <c r="X36" s="79">
        <v>5</v>
      </c>
      <c r="Y36" s="79">
        <v>15</v>
      </c>
      <c r="Z36" s="81">
        <v>73</v>
      </c>
    </row>
    <row r="37" spans="1:26" ht="60">
      <c r="A37" s="79">
        <v>33</v>
      </c>
      <c r="B37" s="79">
        <v>7176605</v>
      </c>
      <c r="C37" s="79" t="s">
        <v>135</v>
      </c>
      <c r="D37" s="80">
        <v>2200000</v>
      </c>
      <c r="E37" s="80">
        <v>264000</v>
      </c>
      <c r="F37" s="79">
        <v>12</v>
      </c>
      <c r="G37" s="80">
        <v>330000</v>
      </c>
      <c r="H37" s="79">
        <v>15</v>
      </c>
      <c r="I37" s="80">
        <v>1606000</v>
      </c>
      <c r="J37" s="79" t="s">
        <v>104</v>
      </c>
      <c r="K37" s="79" t="s">
        <v>107</v>
      </c>
      <c r="L37" s="79">
        <v>200</v>
      </c>
      <c r="M37" s="79">
        <v>189</v>
      </c>
      <c r="N37" s="79">
        <v>148</v>
      </c>
      <c r="O37" s="79">
        <v>38</v>
      </c>
      <c r="P37" s="79" t="s">
        <v>98</v>
      </c>
      <c r="Q37" s="79" t="s">
        <v>136</v>
      </c>
      <c r="R37" s="79">
        <v>9</v>
      </c>
      <c r="S37" s="79">
        <v>5</v>
      </c>
      <c r="T37" s="79">
        <v>10</v>
      </c>
      <c r="U37" s="79">
        <v>0</v>
      </c>
      <c r="V37" s="79">
        <v>30</v>
      </c>
      <c r="W37" s="79">
        <v>10</v>
      </c>
      <c r="X37" s="79">
        <v>0</v>
      </c>
      <c r="Y37" s="79">
        <v>5</v>
      </c>
      <c r="Z37" s="81">
        <v>69</v>
      </c>
    </row>
    <row r="38" spans="1:26" ht="45">
      <c r="A38" s="79">
        <v>34</v>
      </c>
      <c r="B38" s="79">
        <v>7195828</v>
      </c>
      <c r="C38" s="79" t="s">
        <v>137</v>
      </c>
      <c r="D38" s="80">
        <v>3000100</v>
      </c>
      <c r="E38" s="80">
        <v>150005</v>
      </c>
      <c r="F38" s="79">
        <v>5</v>
      </c>
      <c r="G38" s="80">
        <v>540018</v>
      </c>
      <c r="H38" s="79">
        <v>18</v>
      </c>
      <c r="I38" s="80">
        <v>2310077</v>
      </c>
      <c r="J38" s="79" t="s">
        <v>104</v>
      </c>
      <c r="K38" s="79" t="s">
        <v>107</v>
      </c>
      <c r="L38" s="79">
        <v>200</v>
      </c>
      <c r="M38" s="79">
        <v>100</v>
      </c>
      <c r="N38" s="79">
        <v>382</v>
      </c>
      <c r="O38" s="79">
        <v>27</v>
      </c>
      <c r="P38" s="79" t="s">
        <v>98</v>
      </c>
      <c r="Q38" s="79" t="s">
        <v>62</v>
      </c>
      <c r="R38" s="79">
        <v>5</v>
      </c>
      <c r="S38" s="79">
        <v>8</v>
      </c>
      <c r="T38" s="79">
        <v>10</v>
      </c>
      <c r="U38" s="79">
        <v>0</v>
      </c>
      <c r="V38" s="79">
        <v>10</v>
      </c>
      <c r="W38" s="79">
        <v>25</v>
      </c>
      <c r="X38" s="79">
        <v>0</v>
      </c>
      <c r="Y38" s="79">
        <v>5</v>
      </c>
      <c r="Z38" s="81">
        <v>63</v>
      </c>
    </row>
    <row r="39" spans="1:26" ht="90">
      <c r="A39" s="79">
        <v>35</v>
      </c>
      <c r="B39" s="79">
        <v>7204063</v>
      </c>
      <c r="C39" s="79" t="s">
        <v>138</v>
      </c>
      <c r="D39" s="80">
        <v>2500000</v>
      </c>
      <c r="E39" s="80">
        <v>175000</v>
      </c>
      <c r="F39" s="79">
        <v>7</v>
      </c>
      <c r="G39" s="80">
        <v>300000</v>
      </c>
      <c r="H39" s="79">
        <v>12</v>
      </c>
      <c r="I39" s="80">
        <v>2025000</v>
      </c>
      <c r="J39" s="79" t="s">
        <v>100</v>
      </c>
      <c r="K39" s="79" t="s">
        <v>107</v>
      </c>
      <c r="L39" s="79">
        <v>277</v>
      </c>
      <c r="M39" s="79">
        <v>104</v>
      </c>
      <c r="N39" s="79">
        <v>165</v>
      </c>
      <c r="O39" s="79">
        <v>7</v>
      </c>
      <c r="P39" s="79" t="s">
        <v>101</v>
      </c>
      <c r="Q39" s="79" t="s">
        <v>63</v>
      </c>
      <c r="R39" s="79">
        <v>7</v>
      </c>
      <c r="S39" s="79">
        <v>7</v>
      </c>
      <c r="T39" s="79">
        <v>15</v>
      </c>
      <c r="U39" s="79">
        <v>0</v>
      </c>
      <c r="V39" s="79">
        <v>5</v>
      </c>
      <c r="W39" s="79">
        <v>5</v>
      </c>
      <c r="X39" s="79">
        <v>0</v>
      </c>
      <c r="Y39" s="79">
        <v>0</v>
      </c>
      <c r="Z39" s="81">
        <v>39</v>
      </c>
    </row>
    <row r="40" spans="1:26" ht="60">
      <c r="A40" s="79">
        <v>36</v>
      </c>
      <c r="B40" s="79">
        <v>7195309</v>
      </c>
      <c r="C40" s="79" t="s">
        <v>139</v>
      </c>
      <c r="D40" s="80">
        <v>3000000</v>
      </c>
      <c r="E40" s="80">
        <v>300000</v>
      </c>
      <c r="F40" s="79">
        <v>10</v>
      </c>
      <c r="G40" s="80">
        <v>450000</v>
      </c>
      <c r="H40" s="79">
        <v>15</v>
      </c>
      <c r="I40" s="80">
        <v>2250000</v>
      </c>
      <c r="J40" s="79" t="s">
        <v>96</v>
      </c>
      <c r="K40" s="79" t="s">
        <v>107</v>
      </c>
      <c r="L40" s="79">
        <v>130</v>
      </c>
      <c r="M40" s="79">
        <v>51</v>
      </c>
      <c r="N40" s="79">
        <v>75</v>
      </c>
      <c r="O40" s="79">
        <v>6</v>
      </c>
      <c r="P40" s="79" t="s">
        <v>98</v>
      </c>
      <c r="Q40" s="79" t="s">
        <v>69</v>
      </c>
      <c r="R40" s="79">
        <v>7</v>
      </c>
      <c r="S40" s="79">
        <v>5</v>
      </c>
      <c r="T40" s="79">
        <v>15</v>
      </c>
      <c r="U40" s="79">
        <v>0</v>
      </c>
      <c r="V40" s="79">
        <v>5</v>
      </c>
      <c r="W40" s="79">
        <v>5</v>
      </c>
      <c r="X40" s="79">
        <v>0</v>
      </c>
      <c r="Y40" s="79">
        <v>0</v>
      </c>
      <c r="Z40" s="81">
        <v>37</v>
      </c>
    </row>
    <row r="41" spans="1:26" ht="45">
      <c r="A41" s="79">
        <v>37</v>
      </c>
      <c r="B41" s="79">
        <v>7176650</v>
      </c>
      <c r="C41" s="79" t="s">
        <v>140</v>
      </c>
      <c r="D41" s="80">
        <v>4000000</v>
      </c>
      <c r="E41" s="80">
        <v>200000</v>
      </c>
      <c r="F41" s="79">
        <v>5</v>
      </c>
      <c r="G41" s="80">
        <v>800000</v>
      </c>
      <c r="H41" s="79">
        <v>20</v>
      </c>
      <c r="I41" s="80">
        <v>3000000</v>
      </c>
      <c r="J41" s="79" t="s">
        <v>104</v>
      </c>
      <c r="K41" s="79" t="s">
        <v>107</v>
      </c>
      <c r="L41" s="79">
        <v>1000</v>
      </c>
      <c r="M41" s="79">
        <v>174</v>
      </c>
      <c r="N41" s="79">
        <v>66</v>
      </c>
      <c r="O41" s="79">
        <v>6</v>
      </c>
      <c r="P41" s="79" t="s">
        <v>98</v>
      </c>
      <c r="Q41" s="79" t="s">
        <v>136</v>
      </c>
      <c r="R41" s="79">
        <v>5</v>
      </c>
      <c r="S41" s="79">
        <v>10</v>
      </c>
      <c r="T41" s="79">
        <v>10</v>
      </c>
      <c r="U41" s="79">
        <v>0</v>
      </c>
      <c r="V41" s="79">
        <v>1</v>
      </c>
      <c r="W41" s="79">
        <v>1</v>
      </c>
      <c r="X41" s="79">
        <v>0</v>
      </c>
      <c r="Y41" s="79">
        <v>0</v>
      </c>
      <c r="Z41" s="81">
        <v>27</v>
      </c>
    </row>
    <row r="42" spans="1:26">
      <c r="N42" s="74">
        <f>SUM(N4:N41)</f>
        <v>19060</v>
      </c>
      <c r="O42" s="74">
        <f>SUM(O4:O41)</f>
        <v>3123</v>
      </c>
    </row>
  </sheetData>
  <autoFilter ref="A3:Z42" xr:uid="{00000000-0009-0000-0000-000004000000}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Заявки с добавлением фин.</vt:lpstr>
      <vt:lpstr>Итоги по победителям</vt:lpstr>
      <vt:lpstr>Распределение ср-в+проекты-поб</vt:lpstr>
      <vt:lpstr>Категории победителей</vt:lpstr>
      <vt:lpstr>Ефремов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Хлестанов</dc:creator>
  <cp:lastModifiedBy>Шпортун</cp:lastModifiedBy>
  <cp:revision>1</cp:revision>
  <cp:lastPrinted>2023-12-15T11:40:26Z</cp:lastPrinted>
  <dcterms:created xsi:type="dcterms:W3CDTF">2006-09-16T00:00:00Z</dcterms:created>
  <dcterms:modified xsi:type="dcterms:W3CDTF">2024-02-27T14:36:56Z</dcterms:modified>
  <dc:language>ru-RU</dc:language>
</cp:coreProperties>
</file>